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bxb2350\Documents\"/>
    </mc:Choice>
  </mc:AlternateContent>
  <xr:revisionPtr revIDLastSave="0" documentId="13_ncr:1_{9EFD440A-AE85-48B7-9B66-3E4C0F09B9E0}" xr6:coauthVersionLast="45" xr6:coauthVersionMax="45" xr10:uidLastSave="{00000000-0000-0000-0000-000000000000}"/>
  <bookViews>
    <workbookView xWindow="-120" yWindow="-120" windowWidth="20730" windowHeight="11160" firstSheet="5" activeTab="18" xr2:uid="{00000000-000D-0000-FFFF-FFFF00000000}"/>
  </bookViews>
  <sheets>
    <sheet name="AM Pool" sheetId="63" r:id="rId1"/>
    <sheet name="PM Pool" sheetId="93" r:id="rId2"/>
    <sheet name="Court Usage" sheetId="94" r:id="rId3"/>
    <sheet name="RS GO" sheetId="5" r:id="rId4"/>
    <sheet name="Ref Pay" sheetId="7" r:id="rId5"/>
    <sheet name="12P" sheetId="8" r:id="rId6"/>
    <sheet name="13P" sheetId="91" r:id="rId7"/>
    <sheet name="14P" sheetId="92" r:id="rId8"/>
    <sheet name="15P" sheetId="78" r:id="rId9"/>
    <sheet name="18P" sheetId="77" r:id="rId10"/>
    <sheet name="12G" sheetId="68" r:id="rId11"/>
    <sheet name="12S" sheetId="81" r:id="rId12"/>
    <sheet name="13G" sheetId="95" r:id="rId13"/>
    <sheet name="13S" sheetId="99" r:id="rId14"/>
    <sheet name="14G" sheetId="100" r:id="rId15"/>
    <sheet name="15G" sheetId="101" r:id="rId16"/>
    <sheet name="15S" sheetId="102" r:id="rId17"/>
    <sheet name="18G" sheetId="103" r:id="rId18"/>
    <sheet name="18S" sheetId="104" r:id="rId19"/>
    <sheet name="Tie Breaker" sheetId="25" r:id="rId20"/>
    <sheet name="Standings" sheetId="26" r:id="rId21"/>
    <sheet name="4" sheetId="82" r:id="rId22"/>
    <sheet name="8" sheetId="53" r:id="rId23"/>
    <sheet name="5" sheetId="74" r:id="rId24"/>
  </sheets>
  <definedNames>
    <definedName name="___xlnm.Print_Area" localSheetId="23">'5'!$A$1:$D$63</definedName>
    <definedName name="__xlnm.Print_Area" localSheetId="10">'12G'!$A$1:$D$60</definedName>
    <definedName name="__xlnm.Print_Area" localSheetId="5">'12P'!$A$1:$N$17</definedName>
    <definedName name="__xlnm.Print_Area" localSheetId="11">'12S'!$A$1:$D$50</definedName>
    <definedName name="__xlnm.Print_Area" localSheetId="12">'13G'!$A$1:$D$62</definedName>
    <definedName name="__xlnm.Print_Area" localSheetId="6">'13P'!$A$1:$N$17</definedName>
    <definedName name="__xlnm.Print_Area" localSheetId="13">'13S'!$A$1:$D$50</definedName>
    <definedName name="__xlnm.Print_Area" localSheetId="14">'14G'!$A$1:$D$60</definedName>
    <definedName name="__xlnm.Print_Area" localSheetId="7">'14P'!$A$1:$N$17</definedName>
    <definedName name="__xlnm.Print_Area" localSheetId="15">'15G'!$A$1:$D$60</definedName>
    <definedName name="__xlnm.Print_Area" localSheetId="8">'15P'!#REF!</definedName>
    <definedName name="__xlnm.Print_Area" localSheetId="16">'15S'!$A$1:$D$60</definedName>
    <definedName name="__xlnm.Print_Area" localSheetId="17">'18G'!$A$1:$D$62</definedName>
    <definedName name="__xlnm.Print_Area" localSheetId="9">'18P'!$A$1:$N$17</definedName>
    <definedName name="__xlnm.Print_Area" localSheetId="18">'18S'!$A$1:$D$50</definedName>
    <definedName name="__xlnm.Print_Area" localSheetId="21">'4'!$A$1:$D$62</definedName>
    <definedName name="__xlnm.Print_Area" localSheetId="22">'8'!$B$1:$D$50</definedName>
    <definedName name="__xlnm.Print_Area" localSheetId="0">'AM Pool'!$B$1:$J$41</definedName>
    <definedName name="__xlnm.Print_Area" localSheetId="2">'Court Usage'!$A$1:$K$22</definedName>
    <definedName name="__xlnm.Print_Area" localSheetId="1">'PM Pool'!$B$1:$J$41</definedName>
    <definedName name="_xlnm.Print_Area" localSheetId="10">'12G'!$A$1:$D$43</definedName>
    <definedName name="_xlnm.Print_Area" localSheetId="5">'12P'!$A$2:$N$45</definedName>
    <definedName name="_xlnm.Print_Area" localSheetId="11">'12S'!$A$1:$C$39</definedName>
    <definedName name="_xlnm.Print_Area" localSheetId="12">'13G'!$A$1:$D$50</definedName>
    <definedName name="_xlnm.Print_Area" localSheetId="6">'13P'!$A$2:$N$33</definedName>
    <definedName name="_xlnm.Print_Area" localSheetId="13">'13S'!$A$1:$C$39</definedName>
    <definedName name="_xlnm.Print_Area" localSheetId="14">'14G'!$A$1:$D$46</definedName>
    <definedName name="_xlnm.Print_Area" localSheetId="7">'14P'!$A$2:$N$33</definedName>
    <definedName name="_xlnm.Print_Area" localSheetId="15">'15G'!$A$1:$D$46</definedName>
    <definedName name="_xlnm.Print_Area" localSheetId="8">'15P'!$A$1:$N$48</definedName>
    <definedName name="_xlnm.Print_Area" localSheetId="16">'15S'!$A$1:$D$46</definedName>
    <definedName name="_xlnm.Print_Area" localSheetId="17">'18G'!$A$1:$D$50</definedName>
    <definedName name="_xlnm.Print_Area" localSheetId="9">'18P'!$A$2:$N$33</definedName>
    <definedName name="_xlnm.Print_Area" localSheetId="18">'18S'!$A$1:$C$39</definedName>
    <definedName name="_xlnm.Print_Area" localSheetId="21">'4'!$A$1:$D$50</definedName>
    <definedName name="_xlnm.Print_Area" localSheetId="23">'5'!$A$1:$D$52</definedName>
    <definedName name="_xlnm.Print_Area" localSheetId="22">'8'!$A$1:$E$55</definedName>
    <definedName name="_xlnm.Print_Area" localSheetId="0">'AM Pool'!$A$1:$J$40</definedName>
    <definedName name="_xlnm.Print_Area" localSheetId="2">'Court Usage'!$A$2:$K$23</definedName>
    <definedName name="_xlnm.Print_Area" localSheetId="1">'PM Pool'!$A$1:$J$40</definedName>
    <definedName name="_xlnm.Print_Area" localSheetId="3">'RS GO'!$A$1:$J$25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77" l="1"/>
  <c r="B5" i="77"/>
  <c r="B4" i="77"/>
  <c r="AA11" i="77"/>
  <c r="Z11" i="77"/>
  <c r="Y11" i="77"/>
  <c r="X11" i="77"/>
  <c r="W11" i="77"/>
  <c r="V11" i="77"/>
  <c r="AA10" i="77"/>
  <c r="Z10" i="77"/>
  <c r="Y10" i="77"/>
  <c r="X10" i="77"/>
  <c r="W10" i="77"/>
  <c r="V10" i="77"/>
  <c r="AA9" i="77"/>
  <c r="Z9" i="77"/>
  <c r="Y9" i="77"/>
  <c r="X9" i="77"/>
  <c r="W9" i="77"/>
  <c r="V9" i="77"/>
  <c r="AA8" i="77"/>
  <c r="Z8" i="77"/>
  <c r="Y8" i="77"/>
  <c r="X8" i="77"/>
  <c r="W8" i="77"/>
  <c r="V8" i="77"/>
  <c r="AA7" i="77"/>
  <c r="Z7" i="77"/>
  <c r="Y7" i="77"/>
  <c r="X7" i="77"/>
  <c r="W7" i="77"/>
  <c r="V7" i="77"/>
  <c r="AA6" i="77"/>
  <c r="Z6" i="77"/>
  <c r="Y6" i="77"/>
  <c r="X6" i="77"/>
  <c r="X12" i="77" s="1"/>
  <c r="I5" i="77" s="1"/>
  <c r="W6" i="77"/>
  <c r="V6" i="77"/>
  <c r="P6" i="77"/>
  <c r="H13" i="104" s="1"/>
  <c r="A20" i="104" s="1"/>
  <c r="K6" i="77"/>
  <c r="P5" i="77"/>
  <c r="K5" i="77"/>
  <c r="P4" i="77"/>
  <c r="H7" i="103" s="1"/>
  <c r="B9" i="103" s="1"/>
  <c r="K4" i="77"/>
  <c r="H11" i="102"/>
  <c r="H10" i="102"/>
  <c r="H9" i="102"/>
  <c r="H8" i="102"/>
  <c r="A24" i="102" s="1"/>
  <c r="H7" i="102"/>
  <c r="B38" i="102" s="1"/>
  <c r="H6" i="102"/>
  <c r="A31" i="102"/>
  <c r="A21" i="102"/>
  <c r="A14" i="102"/>
  <c r="B8" i="102"/>
  <c r="H11" i="101"/>
  <c r="H10" i="101"/>
  <c r="H9" i="101"/>
  <c r="H8" i="101"/>
  <c r="A24" i="101" s="1"/>
  <c r="H7" i="101"/>
  <c r="H6" i="101"/>
  <c r="B8" i="101" s="1"/>
  <c r="A31" i="101"/>
  <c r="A21" i="101"/>
  <c r="A14" i="101"/>
  <c r="B38" i="101"/>
  <c r="H11" i="100"/>
  <c r="A31" i="100" s="1"/>
  <c r="H10" i="100"/>
  <c r="H9" i="100"/>
  <c r="H8" i="100"/>
  <c r="H7" i="100"/>
  <c r="H6" i="100"/>
  <c r="B8" i="100" s="1"/>
  <c r="A21" i="100"/>
  <c r="A14" i="100"/>
  <c r="A24" i="100"/>
  <c r="B38" i="100"/>
  <c r="H14" i="99"/>
  <c r="A27" i="99" s="1"/>
  <c r="H13" i="99"/>
  <c r="A20" i="99" s="1"/>
  <c r="H12" i="99"/>
  <c r="B14" i="99" s="1"/>
  <c r="H14" i="81"/>
  <c r="H13" i="81"/>
  <c r="H12" i="81"/>
  <c r="B6" i="91"/>
  <c r="B5" i="91"/>
  <c r="B4" i="91"/>
  <c r="AA11" i="91"/>
  <c r="Z11" i="91"/>
  <c r="Y11" i="91"/>
  <c r="X11" i="91"/>
  <c r="W11" i="91"/>
  <c r="V11" i="91"/>
  <c r="AA10" i="91"/>
  <c r="Z10" i="91"/>
  <c r="Y10" i="91"/>
  <c r="X10" i="91"/>
  <c r="W10" i="91"/>
  <c r="V10" i="91"/>
  <c r="AA9" i="91"/>
  <c r="Z9" i="91"/>
  <c r="Y9" i="91"/>
  <c r="X9" i="91"/>
  <c r="W9" i="91"/>
  <c r="V9" i="91"/>
  <c r="AA8" i="91"/>
  <c r="Z8" i="91"/>
  <c r="Y8" i="91"/>
  <c r="X8" i="91"/>
  <c r="W8" i="91"/>
  <c r="V8" i="91"/>
  <c r="AA7" i="91"/>
  <c r="Z7" i="91"/>
  <c r="Y7" i="91"/>
  <c r="X7" i="91"/>
  <c r="W7" i="91"/>
  <c r="V7" i="91"/>
  <c r="AA6" i="91"/>
  <c r="AA12" i="91" s="1"/>
  <c r="J6" i="91" s="1"/>
  <c r="Z6" i="91"/>
  <c r="Z12" i="91" s="1"/>
  <c r="I6" i="91" s="1"/>
  <c r="Y6" i="91"/>
  <c r="Y12" i="91" s="1"/>
  <c r="J5" i="91" s="1"/>
  <c r="X6" i="91"/>
  <c r="X12" i="91" s="1"/>
  <c r="I5" i="91" s="1"/>
  <c r="W6" i="91"/>
  <c r="W12" i="91" s="1"/>
  <c r="J4" i="91" s="1"/>
  <c r="V6" i="91"/>
  <c r="V12" i="91" s="1"/>
  <c r="I4" i="91" s="1"/>
  <c r="P6" i="91"/>
  <c r="K6" i="91"/>
  <c r="P5" i="91"/>
  <c r="K5" i="91"/>
  <c r="P4" i="91"/>
  <c r="K4" i="91"/>
  <c r="H26" i="93"/>
  <c r="E26" i="93"/>
  <c r="B26" i="93"/>
  <c r="B6" i="78"/>
  <c r="B22" i="78"/>
  <c r="B38" i="78"/>
  <c r="B37" i="78"/>
  <c r="B21" i="78"/>
  <c r="B5" i="78"/>
  <c r="B4" i="78"/>
  <c r="B20" i="78"/>
  <c r="B36" i="78"/>
  <c r="B35" i="78"/>
  <c r="B19" i="78"/>
  <c r="B3" i="78"/>
  <c r="AC10" i="78"/>
  <c r="AB10" i="78"/>
  <c r="AA10" i="78"/>
  <c r="Z10" i="78"/>
  <c r="Y10" i="78"/>
  <c r="X10" i="78"/>
  <c r="W10" i="78"/>
  <c r="V10" i="78"/>
  <c r="AC9" i="78"/>
  <c r="AB9" i="78"/>
  <c r="AA9" i="78"/>
  <c r="Z9" i="78"/>
  <c r="Y9" i="78"/>
  <c r="X9" i="78"/>
  <c r="W9" i="78"/>
  <c r="V9" i="78"/>
  <c r="AC8" i="78"/>
  <c r="AB8" i="78"/>
  <c r="AA8" i="78"/>
  <c r="Z8" i="78"/>
  <c r="Y8" i="78"/>
  <c r="X8" i="78"/>
  <c r="W8" i="78"/>
  <c r="V8" i="78"/>
  <c r="AC7" i="78"/>
  <c r="AB7" i="78"/>
  <c r="AA7" i="78"/>
  <c r="Z7" i="78"/>
  <c r="Y7" i="78"/>
  <c r="X7" i="78"/>
  <c r="W7" i="78"/>
  <c r="V7" i="78"/>
  <c r="AC6" i="78"/>
  <c r="AB6" i="78"/>
  <c r="AA6" i="78"/>
  <c r="Z6" i="78"/>
  <c r="Y6" i="78"/>
  <c r="X6" i="78"/>
  <c r="W6" i="78"/>
  <c r="V6" i="78"/>
  <c r="P6" i="78"/>
  <c r="K6" i="78"/>
  <c r="AC5" i="78"/>
  <c r="AB5" i="78"/>
  <c r="AA5" i="78"/>
  <c r="AA11" i="78" s="1"/>
  <c r="J5" i="78" s="1"/>
  <c r="Z5" i="78"/>
  <c r="Y5" i="78"/>
  <c r="X5" i="78"/>
  <c r="W5" i="78"/>
  <c r="V5" i="78"/>
  <c r="P5" i="78"/>
  <c r="K5" i="78"/>
  <c r="P4" i="78"/>
  <c r="K4" i="78"/>
  <c r="P3" i="78"/>
  <c r="K3" i="78"/>
  <c r="AC42" i="78"/>
  <c r="AB42" i="78"/>
  <c r="AA42" i="78"/>
  <c r="Z42" i="78"/>
  <c r="Y42" i="78"/>
  <c r="X42" i="78"/>
  <c r="W42" i="78"/>
  <c r="V42" i="78"/>
  <c r="AC41" i="78"/>
  <c r="AB41" i="78"/>
  <c r="AA41" i="78"/>
  <c r="Z41" i="78"/>
  <c r="Y41" i="78"/>
  <c r="X41" i="78"/>
  <c r="W41" i="78"/>
  <c r="V41" i="78"/>
  <c r="AC40" i="78"/>
  <c r="AB40" i="78"/>
  <c r="AA40" i="78"/>
  <c r="Z40" i="78"/>
  <c r="Y40" i="78"/>
  <c r="X40" i="78"/>
  <c r="W40" i="78"/>
  <c r="V40" i="78"/>
  <c r="AC39" i="78"/>
  <c r="AB39" i="78"/>
  <c r="AA39" i="78"/>
  <c r="Z39" i="78"/>
  <c r="Y39" i="78"/>
  <c r="X39" i="78"/>
  <c r="W39" i="78"/>
  <c r="V39" i="78"/>
  <c r="AC38" i="78"/>
  <c r="AB38" i="78"/>
  <c r="AA38" i="78"/>
  <c r="Z38" i="78"/>
  <c r="Y38" i="78"/>
  <c r="X38" i="78"/>
  <c r="W38" i="78"/>
  <c r="V38" i="78"/>
  <c r="P38" i="78"/>
  <c r="H12" i="74" s="1"/>
  <c r="K38" i="78"/>
  <c r="AC37" i="78"/>
  <c r="AB37" i="78"/>
  <c r="AA37" i="78"/>
  <c r="Z37" i="78"/>
  <c r="Y37" i="78"/>
  <c r="X37" i="78"/>
  <c r="W37" i="78"/>
  <c r="V37" i="78"/>
  <c r="P37" i="78"/>
  <c r="H10" i="74" s="1"/>
  <c r="K37" i="78"/>
  <c r="P36" i="78"/>
  <c r="H9" i="53" s="1"/>
  <c r="B24" i="53" s="1"/>
  <c r="K36" i="78"/>
  <c r="P35" i="78"/>
  <c r="H6" i="53" s="1"/>
  <c r="K35" i="78"/>
  <c r="AC26" i="78"/>
  <c r="AB26" i="78"/>
  <c r="AA26" i="78"/>
  <c r="Z26" i="78"/>
  <c r="Y26" i="78"/>
  <c r="X26" i="78"/>
  <c r="W26" i="78"/>
  <c r="V26" i="78"/>
  <c r="AC25" i="78"/>
  <c r="AB25" i="78"/>
  <c r="AA25" i="78"/>
  <c r="Z25" i="78"/>
  <c r="Y25" i="78"/>
  <c r="X25" i="78"/>
  <c r="W25" i="78"/>
  <c r="V25" i="78"/>
  <c r="AC24" i="78"/>
  <c r="AB24" i="78"/>
  <c r="AA24" i="78"/>
  <c r="Z24" i="78"/>
  <c r="Y24" i="78"/>
  <c r="X24" i="78"/>
  <c r="W24" i="78"/>
  <c r="V24" i="78"/>
  <c r="AC23" i="78"/>
  <c r="AB23" i="78"/>
  <c r="AA23" i="78"/>
  <c r="Z23" i="78"/>
  <c r="Y23" i="78"/>
  <c r="X23" i="78"/>
  <c r="W23" i="78"/>
  <c r="V23" i="78"/>
  <c r="AC22" i="78"/>
  <c r="AB22" i="78"/>
  <c r="AA22" i="78"/>
  <c r="Z22" i="78"/>
  <c r="Y22" i="78"/>
  <c r="X22" i="78"/>
  <c r="W22" i="78"/>
  <c r="V22" i="78"/>
  <c r="P22" i="78"/>
  <c r="K22" i="78"/>
  <c r="AC21" i="78"/>
  <c r="AB21" i="78"/>
  <c r="AA21" i="78"/>
  <c r="Z21" i="78"/>
  <c r="Y21" i="78"/>
  <c r="X21" i="78"/>
  <c r="W21" i="78"/>
  <c r="V21" i="78"/>
  <c r="P21" i="78"/>
  <c r="H9" i="74" s="1"/>
  <c r="K21" i="78"/>
  <c r="P20" i="78"/>
  <c r="H10" i="53" s="1"/>
  <c r="B13" i="53" s="1"/>
  <c r="K20" i="78"/>
  <c r="P19" i="78"/>
  <c r="H5" i="53" s="1"/>
  <c r="K19" i="78"/>
  <c r="B23" i="77"/>
  <c r="H26" i="63" s="1"/>
  <c r="B22" i="77"/>
  <c r="B21" i="77"/>
  <c r="B20" i="77"/>
  <c r="H9" i="103"/>
  <c r="B39" i="103" s="1"/>
  <c r="AC27" i="77"/>
  <c r="AB27" i="77"/>
  <c r="AA27" i="77"/>
  <c r="Z27" i="77"/>
  <c r="Y27" i="77"/>
  <c r="X27" i="77"/>
  <c r="W27" i="77"/>
  <c r="V27" i="77"/>
  <c r="AC26" i="77"/>
  <c r="AB26" i="77"/>
  <c r="AA26" i="77"/>
  <c r="Z26" i="77"/>
  <c r="Y26" i="77"/>
  <c r="X26" i="77"/>
  <c r="W26" i="77"/>
  <c r="V26" i="77"/>
  <c r="AC25" i="77"/>
  <c r="AB25" i="77"/>
  <c r="AA25" i="77"/>
  <c r="Z25" i="77"/>
  <c r="Y25" i="77"/>
  <c r="X25" i="77"/>
  <c r="W25" i="77"/>
  <c r="V25" i="77"/>
  <c r="AC24" i="77"/>
  <c r="AB24" i="77"/>
  <c r="AA24" i="77"/>
  <c r="Z24" i="77"/>
  <c r="Y24" i="77"/>
  <c r="X24" i="77"/>
  <c r="W24" i="77"/>
  <c r="V24" i="77"/>
  <c r="AC23" i="77"/>
  <c r="AB23" i="77"/>
  <c r="AA23" i="77"/>
  <c r="Z23" i="77"/>
  <c r="Y23" i="77"/>
  <c r="X23" i="77"/>
  <c r="W23" i="77"/>
  <c r="V23" i="77"/>
  <c r="P23" i="77"/>
  <c r="H14" i="104" s="1"/>
  <c r="A27" i="104" s="1"/>
  <c r="K23" i="77"/>
  <c r="AC22" i="77"/>
  <c r="AB22" i="77"/>
  <c r="AA22" i="77"/>
  <c r="Z22" i="77"/>
  <c r="Y22" i="77"/>
  <c r="X22" i="77"/>
  <c r="W22" i="77"/>
  <c r="V22" i="77"/>
  <c r="V28" i="77" s="1"/>
  <c r="I20" i="77" s="1"/>
  <c r="P22" i="77"/>
  <c r="H12" i="104" s="1"/>
  <c r="B14" i="104" s="1"/>
  <c r="K22" i="77"/>
  <c r="P21" i="77"/>
  <c r="H10" i="103" s="1"/>
  <c r="B18" i="103" s="1"/>
  <c r="K21" i="77"/>
  <c r="P20" i="77"/>
  <c r="H8" i="103" s="1"/>
  <c r="B29" i="103" s="1"/>
  <c r="K20" i="77"/>
  <c r="B22" i="92"/>
  <c r="B21" i="92"/>
  <c r="B20" i="92"/>
  <c r="AA27" i="92"/>
  <c r="Z27" i="92"/>
  <c r="Y27" i="92"/>
  <c r="X27" i="92"/>
  <c r="W27" i="92"/>
  <c r="V27" i="92"/>
  <c r="AA26" i="92"/>
  <c r="Z26" i="92"/>
  <c r="Y26" i="92"/>
  <c r="X26" i="92"/>
  <c r="W26" i="92"/>
  <c r="V26" i="92"/>
  <c r="AA25" i="92"/>
  <c r="Z25" i="92"/>
  <c r="Y25" i="92"/>
  <c r="X25" i="92"/>
  <c r="W25" i="92"/>
  <c r="V25" i="92"/>
  <c r="AA24" i="92"/>
  <c r="Z24" i="92"/>
  <c r="Y24" i="92"/>
  <c r="X24" i="92"/>
  <c r="W24" i="92"/>
  <c r="W28" i="92" s="1"/>
  <c r="J20" i="92" s="1"/>
  <c r="V24" i="92"/>
  <c r="AA23" i="92"/>
  <c r="Z23" i="92"/>
  <c r="Y23" i="92"/>
  <c r="X23" i="92"/>
  <c r="W23" i="92"/>
  <c r="V23" i="92"/>
  <c r="AA22" i="92"/>
  <c r="AA28" i="92" s="1"/>
  <c r="J22" i="92" s="1"/>
  <c r="Z22" i="92"/>
  <c r="Z28" i="92" s="1"/>
  <c r="I22" i="92" s="1"/>
  <c r="Y22" i="92"/>
  <c r="Y28" i="92" s="1"/>
  <c r="J21" i="92" s="1"/>
  <c r="X22" i="92"/>
  <c r="X28" i="92" s="1"/>
  <c r="I21" i="92" s="1"/>
  <c r="W22" i="92"/>
  <c r="V22" i="92"/>
  <c r="V28" i="92" s="1"/>
  <c r="I20" i="92" s="1"/>
  <c r="P22" i="92"/>
  <c r="K22" i="92"/>
  <c r="P21" i="92"/>
  <c r="K21" i="92"/>
  <c r="P20" i="92"/>
  <c r="K20" i="92"/>
  <c r="B20" i="91"/>
  <c r="K20" i="91"/>
  <c r="P20" i="91"/>
  <c r="H8" i="95" s="1"/>
  <c r="B29" i="95" s="1"/>
  <c r="B21" i="91"/>
  <c r="K21" i="91"/>
  <c r="P21" i="91"/>
  <c r="B22" i="91"/>
  <c r="K22" i="91"/>
  <c r="P22" i="91"/>
  <c r="V22" i="91"/>
  <c r="V28" i="91" s="1"/>
  <c r="I20" i="91" s="1"/>
  <c r="W22" i="91"/>
  <c r="X22" i="91"/>
  <c r="Y22" i="91"/>
  <c r="Z22" i="91"/>
  <c r="AA22" i="91"/>
  <c r="AB22" i="91"/>
  <c r="AC22" i="91"/>
  <c r="B23" i="91"/>
  <c r="K23" i="91"/>
  <c r="P23" i="91"/>
  <c r="V23" i="91"/>
  <c r="W23" i="91"/>
  <c r="X23" i="91"/>
  <c r="Y23" i="91"/>
  <c r="Z23" i="91"/>
  <c r="AA23" i="91"/>
  <c r="AB23" i="91"/>
  <c r="AC23" i="91"/>
  <c r="V24" i="91"/>
  <c r="W24" i="91"/>
  <c r="X24" i="91"/>
  <c r="Y24" i="91"/>
  <c r="Z24" i="91"/>
  <c r="AA24" i="91"/>
  <c r="AB24" i="91"/>
  <c r="AC24" i="91"/>
  <c r="V25" i="91"/>
  <c r="W25" i="91"/>
  <c r="X25" i="91"/>
  <c r="Y25" i="91"/>
  <c r="Z25" i="91"/>
  <c r="AA25" i="91"/>
  <c r="AB25" i="91"/>
  <c r="AC25" i="91"/>
  <c r="V26" i="91"/>
  <c r="W26" i="91"/>
  <c r="X26" i="91"/>
  <c r="Y26" i="91"/>
  <c r="Y28" i="91" s="1"/>
  <c r="J21" i="91" s="1"/>
  <c r="Z26" i="91"/>
  <c r="AA26" i="91"/>
  <c r="AB26" i="91"/>
  <c r="AC26" i="91"/>
  <c r="V27" i="91"/>
  <c r="W27" i="91"/>
  <c r="X27" i="91"/>
  <c r="Y27" i="91"/>
  <c r="Z27" i="91"/>
  <c r="AA27" i="91"/>
  <c r="AB27" i="91"/>
  <c r="AC27" i="91"/>
  <c r="W28" i="91"/>
  <c r="J20" i="91" s="1"/>
  <c r="X28" i="91"/>
  <c r="I21" i="91" s="1"/>
  <c r="Z28" i="91"/>
  <c r="I22" i="91" s="1"/>
  <c r="AA28" i="91"/>
  <c r="J22" i="91" s="1"/>
  <c r="AB28" i="91"/>
  <c r="I23" i="91" s="1"/>
  <c r="AC28" i="91"/>
  <c r="J23" i="91" s="1"/>
  <c r="H10" i="95"/>
  <c r="B18" i="95" s="1"/>
  <c r="B38" i="8"/>
  <c r="B37" i="8"/>
  <c r="B36" i="8"/>
  <c r="AA43" i="8"/>
  <c r="Z43" i="8"/>
  <c r="Y43" i="8"/>
  <c r="X43" i="8"/>
  <c r="W43" i="8"/>
  <c r="V43" i="8"/>
  <c r="AA42" i="8"/>
  <c r="Z42" i="8"/>
  <c r="Y42" i="8"/>
  <c r="X42" i="8"/>
  <c r="W42" i="8"/>
  <c r="V42" i="8"/>
  <c r="AA41" i="8"/>
  <c r="Z41" i="8"/>
  <c r="Y41" i="8"/>
  <c r="X41" i="8"/>
  <c r="W41" i="8"/>
  <c r="V41" i="8"/>
  <c r="AA40" i="8"/>
  <c r="Z40" i="8"/>
  <c r="Y40" i="8"/>
  <c r="X40" i="8"/>
  <c r="W40" i="8"/>
  <c r="V40" i="8"/>
  <c r="AA39" i="8"/>
  <c r="Z39" i="8"/>
  <c r="Y39" i="8"/>
  <c r="X39" i="8"/>
  <c r="W39" i="8"/>
  <c r="V39" i="8"/>
  <c r="AA38" i="8"/>
  <c r="AA44" i="8" s="1"/>
  <c r="J38" i="8" s="1"/>
  <c r="Z38" i="8"/>
  <c r="Z44" i="8" s="1"/>
  <c r="I38" i="8" s="1"/>
  <c r="Y38" i="8"/>
  <c r="Y44" i="8" s="1"/>
  <c r="J37" i="8" s="1"/>
  <c r="X38" i="8"/>
  <c r="X44" i="8" s="1"/>
  <c r="I37" i="8" s="1"/>
  <c r="W38" i="8"/>
  <c r="W44" i="8" s="1"/>
  <c r="J36" i="8" s="1"/>
  <c r="V38" i="8"/>
  <c r="V44" i="8" s="1"/>
  <c r="I36" i="8" s="1"/>
  <c r="P38" i="8"/>
  <c r="H9" i="82" s="1"/>
  <c r="K38" i="8"/>
  <c r="P37" i="8"/>
  <c r="H9" i="68" s="1"/>
  <c r="K37" i="8"/>
  <c r="P36" i="8"/>
  <c r="H8" i="68" s="1"/>
  <c r="K36" i="8"/>
  <c r="H10" i="82"/>
  <c r="H8" i="82"/>
  <c r="H7" i="82"/>
  <c r="H11" i="68"/>
  <c r="H10" i="68"/>
  <c r="H7" i="68"/>
  <c r="H6" i="68"/>
  <c r="Z28" i="77" l="1"/>
  <c r="I22" i="77" s="1"/>
  <c r="Y12" i="77"/>
  <c r="J5" i="77" s="1"/>
  <c r="AA12" i="77"/>
  <c r="J6" i="77" s="1"/>
  <c r="AA28" i="77"/>
  <c r="J22" i="77" s="1"/>
  <c r="Y28" i="77"/>
  <c r="J21" i="77" s="1"/>
  <c r="Z12" i="77"/>
  <c r="I6" i="77" s="1"/>
  <c r="AB28" i="77"/>
  <c r="I23" i="77" s="1"/>
  <c r="W28" i="77"/>
  <c r="J20" i="77" s="1"/>
  <c r="AC28" i="77"/>
  <c r="J23" i="77" s="1"/>
  <c r="V12" i="77"/>
  <c r="I4" i="77" s="1"/>
  <c r="X28" i="77"/>
  <c r="I21" i="77" s="1"/>
  <c r="W12" i="77"/>
  <c r="J4" i="77" s="1"/>
  <c r="Y43" i="78"/>
  <c r="J36" i="78" s="1"/>
  <c r="V43" i="78"/>
  <c r="I35" i="78" s="1"/>
  <c r="AC11" i="78"/>
  <c r="J6" i="78" s="1"/>
  <c r="W27" i="78"/>
  <c r="J19" i="78" s="1"/>
  <c r="AA43" i="78"/>
  <c r="J37" i="78" s="1"/>
  <c r="W11" i="78"/>
  <c r="J3" i="78" s="1"/>
  <c r="AC43" i="78"/>
  <c r="J38" i="78" s="1"/>
  <c r="Z27" i="78"/>
  <c r="I21" i="78" s="1"/>
  <c r="Y11" i="78"/>
  <c r="J4" i="78" s="1"/>
  <c r="Z11" i="78"/>
  <c r="I5" i="78" s="1"/>
  <c r="AA27" i="78"/>
  <c r="J21" i="78" s="1"/>
  <c r="AB27" i="78"/>
  <c r="I22" i="78" s="1"/>
  <c r="Y27" i="78"/>
  <c r="J20" i="78" s="1"/>
  <c r="X43" i="78"/>
  <c r="I36" i="78" s="1"/>
  <c r="AB11" i="78"/>
  <c r="I6" i="78" s="1"/>
  <c r="V27" i="78"/>
  <c r="I19" i="78" s="1"/>
  <c r="Z43" i="78"/>
  <c r="I37" i="78" s="1"/>
  <c r="W43" i="78"/>
  <c r="J35" i="78" s="1"/>
  <c r="V11" i="78"/>
  <c r="I3" i="78" s="1"/>
  <c r="X27" i="78"/>
  <c r="I20" i="78" s="1"/>
  <c r="AC27" i="78"/>
  <c r="J22" i="78" s="1"/>
  <c r="AB43" i="78"/>
  <c r="I38" i="78" s="1"/>
  <c r="X11" i="78"/>
  <c r="I4" i="78" s="1"/>
  <c r="B6" i="8" l="1"/>
  <c r="B5" i="8"/>
  <c r="B4" i="8"/>
  <c r="AA11" i="8"/>
  <c r="Z11" i="8"/>
  <c r="Y11" i="8"/>
  <c r="X11" i="8"/>
  <c r="W11" i="8"/>
  <c r="V11" i="8"/>
  <c r="AA10" i="8"/>
  <c r="Z10" i="8"/>
  <c r="Y10" i="8"/>
  <c r="X10" i="8"/>
  <c r="W10" i="8"/>
  <c r="V10" i="8"/>
  <c r="AA9" i="8"/>
  <c r="Z9" i="8"/>
  <c r="Y9" i="8"/>
  <c r="X9" i="8"/>
  <c r="W9" i="8"/>
  <c r="V9" i="8"/>
  <c r="AA8" i="8"/>
  <c r="Z8" i="8"/>
  <c r="Y8" i="8"/>
  <c r="X8" i="8"/>
  <c r="W8" i="8"/>
  <c r="W12" i="8" s="1"/>
  <c r="J4" i="8" s="1"/>
  <c r="V8" i="8"/>
  <c r="V12" i="8" s="1"/>
  <c r="I4" i="8" s="1"/>
  <c r="AA7" i="8"/>
  <c r="Z7" i="8"/>
  <c r="Y7" i="8"/>
  <c r="X7" i="8"/>
  <c r="W7" i="8"/>
  <c r="V7" i="8"/>
  <c r="AA6" i="8"/>
  <c r="AA12" i="8" s="1"/>
  <c r="J6" i="8" s="1"/>
  <c r="Z6" i="8"/>
  <c r="Z12" i="8" s="1"/>
  <c r="I6" i="8" s="1"/>
  <c r="Y6" i="8"/>
  <c r="Y12" i="8" s="1"/>
  <c r="J5" i="8" s="1"/>
  <c r="X6" i="8"/>
  <c r="X12" i="8" s="1"/>
  <c r="I5" i="8" s="1"/>
  <c r="W6" i="8"/>
  <c r="V6" i="8"/>
  <c r="P6" i="8"/>
  <c r="K6" i="8"/>
  <c r="P5" i="8"/>
  <c r="K5" i="8"/>
  <c r="P4" i="8"/>
  <c r="K4" i="8"/>
  <c r="B22" i="8"/>
  <c r="B21" i="8"/>
  <c r="B20" i="8"/>
  <c r="AA27" i="8"/>
  <c r="Z27" i="8"/>
  <c r="Y27" i="8"/>
  <c r="X27" i="8"/>
  <c r="W27" i="8"/>
  <c r="V27" i="8"/>
  <c r="AA26" i="8"/>
  <c r="Z26" i="8"/>
  <c r="Y26" i="8"/>
  <c r="X26" i="8"/>
  <c r="W26" i="8"/>
  <c r="V26" i="8"/>
  <c r="AA25" i="8"/>
  <c r="Z25" i="8"/>
  <c r="Y25" i="8"/>
  <c r="X25" i="8"/>
  <c r="W25" i="8"/>
  <c r="V25" i="8"/>
  <c r="AA24" i="8"/>
  <c r="Z24" i="8"/>
  <c r="Y24" i="8"/>
  <c r="Y28" i="8" s="1"/>
  <c r="J21" i="8" s="1"/>
  <c r="X24" i="8"/>
  <c r="W24" i="8"/>
  <c r="V24" i="8"/>
  <c r="V28" i="8" s="1"/>
  <c r="I20" i="8" s="1"/>
  <c r="AA23" i="8"/>
  <c r="Z23" i="8"/>
  <c r="Y23" i="8"/>
  <c r="X23" i="8"/>
  <c r="W23" i="8"/>
  <c r="W28" i="8" s="1"/>
  <c r="J20" i="8" s="1"/>
  <c r="V23" i="8"/>
  <c r="AA22" i="8"/>
  <c r="AA28" i="8" s="1"/>
  <c r="J22" i="8" s="1"/>
  <c r="Z22" i="8"/>
  <c r="Z28" i="8" s="1"/>
  <c r="I22" i="8" s="1"/>
  <c r="Y22" i="8"/>
  <c r="X22" i="8"/>
  <c r="X28" i="8" s="1"/>
  <c r="I21" i="8" s="1"/>
  <c r="W22" i="8"/>
  <c r="V22" i="8"/>
  <c r="P22" i="8"/>
  <c r="K22" i="8"/>
  <c r="P21" i="8"/>
  <c r="K21" i="8"/>
  <c r="P20" i="8"/>
  <c r="K20" i="8"/>
  <c r="B6" i="92"/>
  <c r="B5" i="92"/>
  <c r="B4" i="92"/>
  <c r="AA11" i="92"/>
  <c r="Z11" i="92"/>
  <c r="Y11" i="92"/>
  <c r="X11" i="92"/>
  <c r="W11" i="92"/>
  <c r="V11" i="92"/>
  <c r="AA10" i="92"/>
  <c r="Z10" i="92"/>
  <c r="Y10" i="92"/>
  <c r="X10" i="92"/>
  <c r="W10" i="92"/>
  <c r="V10" i="92"/>
  <c r="AA9" i="92"/>
  <c r="Z9" i="92"/>
  <c r="Y9" i="92"/>
  <c r="X9" i="92"/>
  <c r="W9" i="92"/>
  <c r="V9" i="92"/>
  <c r="AA8" i="92"/>
  <c r="Z8" i="92"/>
  <c r="Y8" i="92"/>
  <c r="X8" i="92"/>
  <c r="W8" i="92"/>
  <c r="V8" i="92"/>
  <c r="AA7" i="92"/>
  <c r="Z7" i="92"/>
  <c r="Y7" i="92"/>
  <c r="X7" i="92"/>
  <c r="W7" i="92"/>
  <c r="V7" i="92"/>
  <c r="AA6" i="92"/>
  <c r="AA12" i="92" s="1"/>
  <c r="J6" i="92" s="1"/>
  <c r="Z6" i="92"/>
  <c r="Z12" i="92" s="1"/>
  <c r="I6" i="92" s="1"/>
  <c r="Y6" i="92"/>
  <c r="Y12" i="92" s="1"/>
  <c r="J5" i="92" s="1"/>
  <c r="X6" i="92"/>
  <c r="X12" i="92" s="1"/>
  <c r="I5" i="92" s="1"/>
  <c r="W6" i="92"/>
  <c r="W12" i="92" s="1"/>
  <c r="J4" i="92" s="1"/>
  <c r="V6" i="92"/>
  <c r="V12" i="92" s="1"/>
  <c r="I4" i="92" s="1"/>
  <c r="P6" i="92"/>
  <c r="K6" i="92"/>
  <c r="P5" i="92"/>
  <c r="K5" i="92"/>
  <c r="P4" i="92"/>
  <c r="K4" i="92"/>
  <c r="H11" i="74"/>
  <c r="H8" i="53"/>
  <c r="B35" i="53" s="1"/>
  <c r="H7" i="53"/>
  <c r="E25" i="63" l="1"/>
  <c r="E24" i="63"/>
  <c r="E23" i="63"/>
  <c r="C18" i="92"/>
  <c r="A18" i="92"/>
  <c r="E16" i="63"/>
  <c r="E15" i="63"/>
  <c r="E14" i="63"/>
  <c r="C2" i="92"/>
  <c r="A2" i="92"/>
  <c r="B26" i="63"/>
  <c r="B25" i="63"/>
  <c r="B16" i="63"/>
  <c r="B15" i="63"/>
  <c r="B24" i="63"/>
  <c r="B23" i="63"/>
  <c r="C18" i="91"/>
  <c r="A18" i="91"/>
  <c r="H9" i="95"/>
  <c r="B39" i="95" s="1"/>
  <c r="H7" i="95"/>
  <c r="B9" i="95" s="1"/>
  <c r="B14" i="63"/>
  <c r="C2" i="91"/>
  <c r="A2" i="91"/>
  <c r="H25" i="93"/>
  <c r="E25" i="93"/>
  <c r="B25" i="93"/>
  <c r="B24" i="93"/>
  <c r="E24" i="93"/>
  <c r="H24" i="93"/>
  <c r="H23" i="93"/>
  <c r="E23" i="93"/>
  <c r="C17" i="78"/>
  <c r="A17" i="78"/>
  <c r="H16" i="63" l="1"/>
  <c r="H15" i="63"/>
  <c r="H14" i="63"/>
  <c r="A27" i="81"/>
  <c r="A20" i="81"/>
  <c r="A21" i="68"/>
  <c r="A14" i="68" l="1"/>
  <c r="H23" i="63"/>
  <c r="H24" i="63"/>
  <c r="H25" i="63"/>
  <c r="B8" i="68"/>
  <c r="B38" i="68"/>
  <c r="A24" i="68"/>
  <c r="A31" i="68"/>
  <c r="B39" i="82"/>
  <c r="B29" i="82"/>
  <c r="B18" i="82"/>
  <c r="B9" i="82"/>
  <c r="B14" i="81"/>
  <c r="C33" i="78" l="1"/>
  <c r="A33" i="78"/>
  <c r="H8" i="74"/>
  <c r="H11" i="53"/>
  <c r="B46" i="53" s="1"/>
  <c r="H4" i="53"/>
  <c r="C1" i="78"/>
  <c r="A1" i="78"/>
  <c r="C18" i="77"/>
  <c r="A18" i="77"/>
  <c r="C2" i="77"/>
  <c r="A2" i="77"/>
  <c r="B23" i="93" l="1"/>
  <c r="A23" i="74"/>
  <c r="B10" i="74" l="1"/>
  <c r="B30" i="74"/>
  <c r="F5" i="7" l="1"/>
  <c r="H5" i="7" s="1"/>
  <c r="F6" i="7"/>
  <c r="H6" i="7" s="1"/>
  <c r="F7" i="7"/>
  <c r="B40" i="74" l="1"/>
  <c r="A16" i="74"/>
  <c r="B29" i="53"/>
  <c r="B40" i="53"/>
  <c r="H16" i="93"/>
  <c r="E16" i="93"/>
  <c r="B16" i="93"/>
  <c r="B15" i="93"/>
  <c r="E15" i="93"/>
  <c r="H15" i="93"/>
  <c r="H14" i="93"/>
  <c r="C34" i="8"/>
  <c r="A34" i="8"/>
  <c r="F3" i="7"/>
  <c r="H3" i="7" s="1"/>
  <c r="A2" i="8"/>
  <c r="C2" i="8"/>
  <c r="B14" i="93"/>
  <c r="A18" i="8"/>
  <c r="C18" i="8"/>
  <c r="E14" i="93"/>
  <c r="F4" i="7"/>
  <c r="H4" i="7" s="1"/>
  <c r="H7" i="7"/>
  <c r="F8" i="7"/>
  <c r="H8" i="7" s="1"/>
  <c r="F9" i="7"/>
  <c r="H9" i="7" s="1"/>
  <c r="F10" i="7"/>
  <c r="H10" i="7" s="1"/>
  <c r="F11" i="7"/>
  <c r="H11" i="7" s="1"/>
  <c r="F12" i="7"/>
  <c r="H12" i="7" s="1"/>
  <c r="F13" i="7"/>
  <c r="H13" i="7" s="1"/>
  <c r="B18" i="53" l="1"/>
  <c r="B7" i="53"/>
  <c r="AA36" i="8"/>
  <c r="AA4" i="8"/>
  <c r="AA20" i="8"/>
  <c r="AA20" i="92"/>
  <c r="AA4" i="92"/>
  <c r="AA4" i="77"/>
  <c r="AA4" i="91"/>
</calcChain>
</file>

<file path=xl/sharedStrings.xml><?xml version="1.0" encoding="utf-8"?>
<sst xmlns="http://schemas.openxmlformats.org/spreadsheetml/2006/main" count="934" uniqueCount="226">
  <si>
    <t xml:space="preserve"> </t>
  </si>
  <si>
    <t>Pool 1</t>
  </si>
  <si>
    <t>Pool 2</t>
  </si>
  <si>
    <t>13's</t>
  </si>
  <si>
    <t>Pool 3</t>
  </si>
  <si>
    <t>Court 5 at 8 am</t>
  </si>
  <si>
    <t>Court 6 at 8 am</t>
  </si>
  <si>
    <t>3 Team Pool Schedule</t>
  </si>
  <si>
    <t>14's</t>
  </si>
  <si>
    <t>15's</t>
  </si>
  <si>
    <t>12-2.</t>
  </si>
  <si>
    <t>13-1</t>
  </si>
  <si>
    <t>13-2</t>
  </si>
  <si>
    <t>14-1</t>
  </si>
  <si>
    <t>14-2</t>
  </si>
  <si>
    <t>15-1</t>
  </si>
  <si>
    <t>15-2</t>
  </si>
  <si>
    <t>12-1.</t>
  </si>
  <si>
    <t>12-3.</t>
  </si>
  <si>
    <t>15G</t>
  </si>
  <si>
    <t>12G</t>
  </si>
  <si>
    <t>12S</t>
  </si>
  <si>
    <t>13G</t>
  </si>
  <si>
    <t>13S</t>
  </si>
  <si>
    <t>14G</t>
  </si>
  <si>
    <t>14S</t>
  </si>
  <si>
    <t>15S</t>
  </si>
  <si>
    <t>Gold</t>
  </si>
  <si>
    <t>Silver</t>
  </si>
  <si>
    <t>Bronze</t>
  </si>
  <si>
    <t>Final</t>
  </si>
  <si>
    <t>3 Team Pool</t>
  </si>
  <si>
    <t>Name</t>
  </si>
  <si>
    <t>Address</t>
  </si>
  <si>
    <t>Rating</t>
  </si>
  <si>
    <t>Rate</t>
  </si>
  <si>
    <t>Match Fee</t>
  </si>
  <si>
    <t>Other</t>
  </si>
  <si>
    <t>Total</t>
  </si>
  <si>
    <t>HR/SD</t>
  </si>
  <si>
    <t>Prov</t>
  </si>
  <si>
    <t>Sets</t>
  </si>
  <si>
    <t>Point</t>
  </si>
  <si>
    <t>Finish</t>
  </si>
  <si>
    <t>Court 1</t>
  </si>
  <si>
    <t>Won</t>
  </si>
  <si>
    <t>Lost</t>
  </si>
  <si>
    <t>Differential</t>
  </si>
  <si>
    <t>Place</t>
  </si>
  <si>
    <t>1.</t>
  </si>
  <si>
    <t>2.</t>
  </si>
  <si>
    <t>3.</t>
  </si>
  <si>
    <t>4.</t>
  </si>
  <si>
    <t>Time</t>
  </si>
  <si>
    <t>ASAP</t>
  </si>
  <si>
    <t>Work Team</t>
  </si>
  <si>
    <t>Play Teams</t>
  </si>
  <si>
    <t>1  vs  3</t>
  </si>
  <si>
    <t>2  vs  4</t>
  </si>
  <si>
    <t>1  vs  4</t>
  </si>
  <si>
    <t>2  vs  3</t>
  </si>
  <si>
    <t>3  vs  4</t>
  </si>
  <si>
    <t>1  vs  2</t>
  </si>
  <si>
    <t>Score-Set 1</t>
  </si>
  <si>
    <t>Score-Set 2</t>
  </si>
  <si>
    <t>Complete</t>
  </si>
  <si>
    <t>no</t>
  </si>
  <si>
    <t>Court 2</t>
  </si>
  <si>
    <t>M1</t>
  </si>
  <si>
    <t>REF</t>
  </si>
  <si>
    <t>M3</t>
  </si>
  <si>
    <t>CHAMPION</t>
  </si>
  <si>
    <t>M2</t>
  </si>
  <si>
    <t>Loser of M1</t>
  </si>
  <si>
    <t xml:space="preserve">  Indicates that your team will officiate a match before you play.</t>
  </si>
  <si>
    <t xml:space="preserve">  Losing Teams are expected to stay and officite the match following theirs on the same court.</t>
  </si>
  <si>
    <t xml:space="preserve">  When in doubt please ask the Tournament Director.</t>
  </si>
  <si>
    <t>Court 3</t>
  </si>
  <si>
    <t>Score-Set 3</t>
  </si>
  <si>
    <t>Court 5</t>
  </si>
  <si>
    <t>M5</t>
  </si>
  <si>
    <t>M4</t>
  </si>
  <si>
    <t>13 Silver</t>
  </si>
  <si>
    <t>Court 6</t>
  </si>
  <si>
    <t>Tie Breaking Procedure</t>
  </si>
  <si>
    <t>Two way ties –</t>
  </si>
  <si>
    <t>All two way ties will be decided by head to head result. If a team won the majority of head to head sets in pool play, that team will be the higher finisher.  If the head to head result was a split then the winner will be determined by cumulative pool point differential.  If the cumulative pool point differential is equal then the winner will be determined by head to head point differential.  If a tie still exists, a coin flip will determine finishing places.</t>
  </si>
  <si>
    <t xml:space="preserve">All other ties – </t>
  </si>
  <si>
    <t>All three way ties will be decided by cumulative pool point differential.</t>
  </si>
  <si>
    <t>If a tie still exists, a coin flip will determine the places</t>
  </si>
  <si>
    <t>All 4 team pools will play 2 sets to 25, and all 3 team pools will play 3 sets to 25.</t>
  </si>
  <si>
    <t>All Bracket Matches will be best 2 out of 3 sets.  The first 2 sets are played to 25 points, the deciding set is played to 15 points.</t>
  </si>
  <si>
    <t>Sets Must awlays be won by two points and there is never a cap in USA Volleyball.</t>
  </si>
  <si>
    <t>All Times are approximate, the warm-up will start immediately after the previous match finishes.</t>
  </si>
  <si>
    <t>Warm-ups will be 2 + 4 + 4 Serve within your 4 min.</t>
  </si>
  <si>
    <t>There will not be a trainer on site, so make necessary arrangements</t>
  </si>
  <si>
    <t>Teams will be penalized 1 pt per min for missed officiating duties.  (max penalty 1 set)</t>
  </si>
  <si>
    <t xml:space="preserve">  </t>
  </si>
  <si>
    <t>12's</t>
  </si>
  <si>
    <t>Court 3 at 8 am</t>
  </si>
  <si>
    <t>4 Team Pool Schedule</t>
  </si>
  <si>
    <t>14-3</t>
  </si>
  <si>
    <t>14-4</t>
  </si>
  <si>
    <t>14-5</t>
  </si>
  <si>
    <t>15-3</t>
  </si>
  <si>
    <t>M6</t>
  </si>
  <si>
    <t>FWFIRE 11P</t>
  </si>
  <si>
    <t>AAA14 Lightning</t>
  </si>
  <si>
    <t>FWFIRE 14G</t>
  </si>
  <si>
    <t>15 Silver</t>
  </si>
  <si>
    <t>Court 8</t>
  </si>
  <si>
    <t>Court 7</t>
  </si>
  <si>
    <t>M7</t>
  </si>
  <si>
    <t>M8</t>
  </si>
  <si>
    <t>M9</t>
  </si>
  <si>
    <t>13 Gold</t>
  </si>
  <si>
    <t>14 Gold</t>
  </si>
  <si>
    <t>15 Gold</t>
  </si>
  <si>
    <t>Gate:  Adults $10, Children 5 and under $5</t>
  </si>
  <si>
    <t>No outside food, beverages, chairs or smoking</t>
  </si>
  <si>
    <t>FWFIRE 12W</t>
  </si>
  <si>
    <t>Fort Worth Open</t>
  </si>
  <si>
    <t>Game On</t>
  </si>
  <si>
    <t>2600 Almeda…Fort Worth,Texas</t>
  </si>
  <si>
    <t>Fort Worth FIRE Volleyball Tournament</t>
  </si>
  <si>
    <t>GO1</t>
  </si>
  <si>
    <t>GO2</t>
  </si>
  <si>
    <t>GO3</t>
  </si>
  <si>
    <t>GO4</t>
  </si>
  <si>
    <t>GO5</t>
  </si>
  <si>
    <t>GO6</t>
  </si>
  <si>
    <t>GO7</t>
  </si>
  <si>
    <t>GO8</t>
  </si>
  <si>
    <t>GO9</t>
  </si>
  <si>
    <t>GO10</t>
  </si>
  <si>
    <t>UVC 12 U Black</t>
  </si>
  <si>
    <t>AAA13 Thunder</t>
  </si>
  <si>
    <t>Allegiant 13 Blue</t>
  </si>
  <si>
    <t>Metro Heat 15-Red</t>
  </si>
  <si>
    <t>SECVB</t>
  </si>
  <si>
    <t xml:space="preserve">DFW Elite 15's Blue </t>
  </si>
  <si>
    <t>NRG 16 Elite Navy</t>
  </si>
  <si>
    <t>11G</t>
  </si>
  <si>
    <t>Court 9</t>
  </si>
  <si>
    <t>Court 10</t>
  </si>
  <si>
    <t>Court 11</t>
  </si>
  <si>
    <t>12 Gold</t>
  </si>
  <si>
    <t>12 Silver</t>
  </si>
  <si>
    <t>18's</t>
  </si>
  <si>
    <t>TX Legends 18 Black</t>
  </si>
  <si>
    <t>TXP 16 WHITE</t>
  </si>
  <si>
    <t>AOV 16s</t>
  </si>
  <si>
    <t>UVC 16U Red</t>
  </si>
  <si>
    <t>FWFIRE 17W</t>
  </si>
  <si>
    <t>ACCV 17/18 red travel</t>
  </si>
  <si>
    <t xml:space="preserve">Summit North 16 Commerce </t>
  </si>
  <si>
    <t>FWFIRE 151B</t>
  </si>
  <si>
    <t>SpikeZone VBC 15</t>
  </si>
  <si>
    <t>Sky High 15 Purple</t>
  </si>
  <si>
    <t>NRG 15 Elite Navy</t>
  </si>
  <si>
    <t>NRG 15 Elite White</t>
  </si>
  <si>
    <t>Metro Heat 15,2-Red</t>
  </si>
  <si>
    <t>Barefoot 15U NAVY</t>
  </si>
  <si>
    <t>FWFIRE 152B</t>
  </si>
  <si>
    <t>JCJV 15U</t>
  </si>
  <si>
    <t>ACCV 15 Black travel</t>
  </si>
  <si>
    <t>Peak Volleyball Academy</t>
  </si>
  <si>
    <t>TX Legends 14 Blue</t>
  </si>
  <si>
    <t>FWFIRE 14B</t>
  </si>
  <si>
    <t>UVC 14U Black</t>
  </si>
  <si>
    <t>AAA14 Chaos</t>
  </si>
  <si>
    <t>TX Legends 14 Gray</t>
  </si>
  <si>
    <t>Rio VBC 13s</t>
  </si>
  <si>
    <t>FWFIRE 132B</t>
  </si>
  <si>
    <t>FWFIRE 131B</t>
  </si>
  <si>
    <t>Allstars 13s Blue</t>
  </si>
  <si>
    <t>Sky High 13 Purple</t>
  </si>
  <si>
    <t>Allegiant 12 Blue</t>
  </si>
  <si>
    <t xml:space="preserve">	FWFIRE 11W</t>
  </si>
  <si>
    <t>JCJV 12U</t>
  </si>
  <si>
    <t>Prime 12-1</t>
  </si>
  <si>
    <t>Allegiant 12 Red</t>
  </si>
  <si>
    <t>TX Legends 12 Blue</t>
  </si>
  <si>
    <t>Prime 12-2</t>
  </si>
  <si>
    <t>NRG 11 Elite Blue</t>
  </si>
  <si>
    <t xml:space="preserve">1 vs 3  </t>
  </si>
  <si>
    <t xml:space="preserve">2 vs 3 </t>
  </si>
  <si>
    <t xml:space="preserve">1 vs 2 </t>
  </si>
  <si>
    <t>Split on two ccourts</t>
  </si>
  <si>
    <t>1 vs 3 and 2 vs 4</t>
  </si>
  <si>
    <t>1 vs 4 and 2 vs 3</t>
  </si>
  <si>
    <t>1 vs 2 and 3 vs 4</t>
  </si>
  <si>
    <t>11/12's and 15's</t>
  </si>
  <si>
    <t>13's, 14's and 16-18's</t>
  </si>
  <si>
    <t>16-18's</t>
  </si>
  <si>
    <t>Court 1 and 2 at 8 am</t>
  </si>
  <si>
    <t>Pool Play Schedule for Saturday, February 13, 2021</t>
  </si>
  <si>
    <t>11/12's</t>
  </si>
  <si>
    <t>Court 1 at 2 pm</t>
  </si>
  <si>
    <t>Court 3 at 2 pm</t>
  </si>
  <si>
    <t>Courts 5 and 6 at 2 pm</t>
  </si>
  <si>
    <t>Courts 7 and 8 at 2 pm</t>
  </si>
  <si>
    <t>18-1</t>
  </si>
  <si>
    <t>18-2</t>
  </si>
  <si>
    <t>18G</t>
  </si>
  <si>
    <t>18S</t>
  </si>
  <si>
    <t>Sat</t>
  </si>
  <si>
    <t>11/12 Gold</t>
  </si>
  <si>
    <t>11/12 Silver</t>
  </si>
  <si>
    <t>16-18 Gold</t>
  </si>
  <si>
    <t>Court 2 at 2 pm</t>
  </si>
  <si>
    <t>Courts 9 and 10 at 2 pm</t>
  </si>
  <si>
    <t>Court 9 and 10 at 8 am</t>
  </si>
  <si>
    <t>Court 7  at 8 am</t>
  </si>
  <si>
    <t>18 Gold</t>
  </si>
  <si>
    <t>18 Silver</t>
  </si>
  <si>
    <t>Saturday, February 13, 2021</t>
  </si>
  <si>
    <t>16-18 Silver</t>
  </si>
  <si>
    <t>Courts 1 and 2</t>
  </si>
  <si>
    <t>Courts 9 and 10</t>
  </si>
  <si>
    <t>Court</t>
  </si>
  <si>
    <t>Break</t>
  </si>
  <si>
    <t>Pools posted February 12, 2021</t>
  </si>
  <si>
    <t>We apologize, teams dropped because of the weather</t>
  </si>
  <si>
    <t>Courts 7 and 8</t>
  </si>
  <si>
    <t>Courts 5 and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</si>
</sst>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Red]&quot;($&quot;#,##0\)"/>
    <numFmt numFmtId="165" formatCode="h:mm\ AM/PM;@"/>
  </numFmts>
  <fonts count="64" x14ac:knownFonts="1">
    <font>
      <sz val="10"/>
      <name val="Arial"/>
      <family val="2"/>
    </font>
    <font>
      <sz val="11"/>
      <color theme="1"/>
      <name val="Calibri"/>
      <family val="2"/>
      <scheme val="minor"/>
    </font>
    <font>
      <sz val="10"/>
      <name val="Arial"/>
      <family val="2"/>
      <charset val="1"/>
    </font>
    <font>
      <sz val="10"/>
      <color indexed="8"/>
      <name val="Arial"/>
      <family val="2"/>
      <charset val="1"/>
    </font>
    <font>
      <sz val="11"/>
      <color indexed="8"/>
      <name val="Calibri"/>
      <family val="2"/>
      <charset val="1"/>
    </font>
    <font>
      <b/>
      <sz val="36"/>
      <color indexed="8"/>
      <name val="Arial Narrow"/>
      <family val="2"/>
      <charset val="1"/>
    </font>
    <font>
      <b/>
      <sz val="16"/>
      <color indexed="8"/>
      <name val="Arial Narrow"/>
      <family val="2"/>
      <charset val="1"/>
    </font>
    <font>
      <b/>
      <i/>
      <sz val="16"/>
      <color indexed="8"/>
      <name val="Arial Narrow"/>
      <family val="2"/>
      <charset val="1"/>
    </font>
    <font>
      <i/>
      <sz val="10"/>
      <color indexed="8"/>
      <name val="Arial Narrow"/>
      <family val="2"/>
      <charset val="1"/>
    </font>
    <font>
      <b/>
      <i/>
      <sz val="9"/>
      <color indexed="8"/>
      <name val="Arial Narrow"/>
      <family val="2"/>
      <charset val="1"/>
    </font>
    <font>
      <sz val="11"/>
      <color indexed="8"/>
      <name val="Arial Narrow"/>
      <family val="2"/>
      <charset val="1"/>
    </font>
    <font>
      <b/>
      <u/>
      <sz val="36"/>
      <color indexed="8"/>
      <name val="Arial Narrow"/>
      <family val="2"/>
      <charset val="1"/>
    </font>
    <font>
      <b/>
      <sz val="18"/>
      <color indexed="8"/>
      <name val="Arial Narrow"/>
      <family val="2"/>
      <charset val="1"/>
    </font>
    <font>
      <sz val="12"/>
      <color indexed="8"/>
      <name val="Arial Narrow"/>
      <family val="2"/>
      <charset val="1"/>
    </font>
    <font>
      <sz val="12"/>
      <color indexed="8"/>
      <name val="Calibri"/>
      <family val="2"/>
      <charset val="1"/>
    </font>
    <font>
      <b/>
      <u/>
      <sz val="12"/>
      <color indexed="8"/>
      <name val="Arial Narrow"/>
      <family val="2"/>
      <charset val="1"/>
    </font>
    <font>
      <b/>
      <i/>
      <sz val="12"/>
      <color indexed="8"/>
      <name val="Arial Narrow"/>
      <family val="2"/>
      <charset val="1"/>
    </font>
    <font>
      <i/>
      <sz val="12"/>
      <color indexed="8"/>
      <name val="Arial Narrow"/>
      <family val="2"/>
      <charset val="1"/>
    </font>
    <font>
      <b/>
      <sz val="14"/>
      <color indexed="8"/>
      <name val="Arial Narrow"/>
      <family val="2"/>
      <charset val="1"/>
    </font>
    <font>
      <b/>
      <sz val="12"/>
      <color indexed="8"/>
      <name val="Arial Narrow"/>
      <family val="2"/>
      <charset val="1"/>
    </font>
    <font>
      <sz val="16"/>
      <color indexed="8"/>
      <name val="Arial Narrow"/>
      <family val="2"/>
      <charset val="1"/>
    </font>
    <font>
      <sz val="14"/>
      <color indexed="8"/>
      <name val="Arial Narrow"/>
      <family val="2"/>
      <charset val="1"/>
    </font>
    <font>
      <b/>
      <sz val="11"/>
      <color indexed="8"/>
      <name val="Arial Narrow"/>
      <family val="2"/>
      <charset val="1"/>
    </font>
    <font>
      <b/>
      <u/>
      <sz val="11"/>
      <color indexed="8"/>
      <name val="Arial Narrow"/>
      <family val="2"/>
      <charset val="1"/>
    </font>
    <font>
      <b/>
      <sz val="16"/>
      <name val="Arial Narrow"/>
      <family val="2"/>
      <charset val="1"/>
    </font>
    <font>
      <b/>
      <sz val="22"/>
      <name val="Arial Narrow"/>
      <family val="2"/>
      <charset val="1"/>
    </font>
    <font>
      <sz val="14"/>
      <name val="Arial Narrow"/>
      <family val="2"/>
      <charset val="1"/>
    </font>
    <font>
      <b/>
      <sz val="14"/>
      <name val="Arial Narrow"/>
      <family val="2"/>
      <charset val="1"/>
    </font>
    <font>
      <sz val="12"/>
      <name val="Arial Narrow"/>
      <family val="2"/>
      <charset val="1"/>
    </font>
    <font>
      <i/>
      <sz val="14"/>
      <name val="Arial Narrow"/>
      <family val="2"/>
      <charset val="1"/>
    </font>
    <font>
      <b/>
      <sz val="48"/>
      <name val="Arial Narrow"/>
      <family val="2"/>
      <charset val="1"/>
    </font>
    <font>
      <b/>
      <sz val="24"/>
      <name val="Arial Narrow"/>
      <family val="2"/>
      <charset val="1"/>
    </font>
    <font>
      <sz val="10.5"/>
      <name val="Arial Narrow"/>
      <family val="2"/>
      <charset val="1"/>
    </font>
    <font>
      <b/>
      <i/>
      <sz val="16"/>
      <name val="Arial Narrow"/>
      <family val="2"/>
      <charset val="1"/>
    </font>
    <font>
      <b/>
      <i/>
      <sz val="14"/>
      <name val="Arial Narrow"/>
      <family val="2"/>
      <charset val="1"/>
    </font>
    <font>
      <b/>
      <sz val="18"/>
      <name val="Arial Narrow"/>
      <family val="2"/>
      <charset val="1"/>
    </font>
    <font>
      <b/>
      <i/>
      <sz val="22"/>
      <name val="Arial Narrow"/>
      <family val="2"/>
      <charset val="1"/>
    </font>
    <font>
      <sz val="11"/>
      <name val="Arial Narrow"/>
      <family val="2"/>
      <charset val="1"/>
    </font>
    <font>
      <sz val="8"/>
      <color indexed="9"/>
      <name val="Arial Narrow"/>
      <family val="2"/>
      <charset val="1"/>
    </font>
    <font>
      <b/>
      <i/>
      <sz val="10.5"/>
      <name val="Arial Narrow"/>
      <family val="2"/>
      <charset val="1"/>
    </font>
    <font>
      <i/>
      <sz val="10.5"/>
      <name val="Arial Narrow"/>
      <family val="2"/>
      <charset val="1"/>
    </font>
    <font>
      <b/>
      <i/>
      <sz val="11"/>
      <color indexed="10"/>
      <name val="Arial Narrow"/>
      <family val="2"/>
      <charset val="1"/>
    </font>
    <font>
      <b/>
      <u/>
      <sz val="48"/>
      <color indexed="8"/>
      <name val="Arial Narrow"/>
      <family val="2"/>
      <charset val="1"/>
    </font>
    <font>
      <b/>
      <sz val="22"/>
      <color indexed="8"/>
      <name val="Arial Narrow"/>
      <family val="2"/>
      <charset val="1"/>
    </font>
    <font>
      <sz val="22"/>
      <color indexed="8"/>
      <name val="Arial Narrow"/>
      <family val="2"/>
      <charset val="1"/>
    </font>
    <font>
      <sz val="22"/>
      <name val="Arial Narrow"/>
      <family val="2"/>
      <charset val="1"/>
    </font>
    <font>
      <sz val="20"/>
      <name val="Arial Narrow"/>
      <family val="2"/>
      <charset val="1"/>
    </font>
    <font>
      <sz val="20"/>
      <color indexed="8"/>
      <name val="Arial Narrow"/>
      <family val="2"/>
      <charset val="1"/>
    </font>
    <font>
      <sz val="10.5"/>
      <name val="Arial Narrow"/>
      <family val="2"/>
    </font>
    <font>
      <b/>
      <sz val="18"/>
      <name val="Arial Narrow"/>
      <family val="2"/>
    </font>
    <font>
      <b/>
      <i/>
      <sz val="10.5"/>
      <name val="Arial Narrow"/>
      <family val="2"/>
    </font>
    <font>
      <b/>
      <sz val="14"/>
      <name val="Arial Narrow"/>
      <family val="2"/>
    </font>
    <font>
      <i/>
      <sz val="10.5"/>
      <name val="Arial Narrow"/>
      <family val="2"/>
    </font>
    <font>
      <sz val="11"/>
      <name val="Arial Narrow"/>
      <family val="2"/>
    </font>
    <font>
      <b/>
      <sz val="22"/>
      <name val="Arial Narrow"/>
      <family val="2"/>
    </font>
    <font>
      <b/>
      <i/>
      <sz val="18"/>
      <name val="Arial Narrow"/>
      <family val="2"/>
    </font>
    <font>
      <sz val="11"/>
      <color theme="1"/>
      <name val="Arial Narrow"/>
      <family val="2"/>
    </font>
    <font>
      <sz val="10"/>
      <name val="Arial"/>
      <family val="2"/>
    </font>
    <font>
      <b/>
      <i/>
      <sz val="14"/>
      <name val="Arial Narrow"/>
      <family val="2"/>
    </font>
    <font>
      <b/>
      <sz val="11"/>
      <color rgb="FF7030A0"/>
      <name val="Calibri"/>
      <family val="2"/>
      <charset val="1"/>
    </font>
    <font>
      <b/>
      <sz val="12"/>
      <color rgb="FF7030A0"/>
      <name val="Arial Narrow"/>
      <family val="2"/>
      <charset val="1"/>
    </font>
    <font>
      <u/>
      <sz val="10"/>
      <color theme="10"/>
      <name val="Arial"/>
      <family val="2"/>
    </font>
    <font>
      <sz val="11"/>
      <color indexed="8"/>
      <name val="Arial Narrow"/>
      <family val="2"/>
    </font>
    <font>
      <b/>
      <i/>
      <sz val="10"/>
      <color rgb="FFC00000"/>
      <name val="Arial Narrow"/>
      <family val="2"/>
    </font>
  </fonts>
  <fills count="19">
    <fill>
      <patternFill patternType="none"/>
    </fill>
    <fill>
      <patternFill patternType="gray125"/>
    </fill>
    <fill>
      <patternFill patternType="solid">
        <fgColor indexed="9"/>
        <bgColor indexed="26"/>
      </patternFill>
    </fill>
    <fill>
      <patternFill patternType="solid">
        <fgColor indexed="8"/>
        <bgColor indexed="58"/>
      </patternFill>
    </fill>
    <fill>
      <patternFill patternType="solid">
        <fgColor indexed="13"/>
        <bgColor indexed="34"/>
      </patternFill>
    </fill>
    <fill>
      <patternFill patternType="solid">
        <fgColor indexed="44"/>
        <bgColor indexed="24"/>
      </patternFill>
    </fill>
    <fill>
      <patternFill patternType="solid">
        <fgColor indexed="22"/>
        <bgColor indexed="31"/>
      </patternFill>
    </fill>
    <fill>
      <patternFill patternType="solid">
        <fgColor theme="4" tint="0.59999389629810485"/>
        <bgColor indexed="24"/>
      </patternFill>
    </fill>
    <fill>
      <patternFill patternType="solid">
        <fgColor theme="0"/>
        <bgColor indexed="64"/>
      </patternFill>
    </fill>
    <fill>
      <patternFill patternType="solid">
        <fgColor theme="1"/>
        <bgColor indexed="26"/>
      </patternFill>
    </fill>
    <fill>
      <patternFill patternType="solid">
        <fgColor theme="4" tint="0.59999389629810485"/>
        <bgColor indexed="26"/>
      </patternFill>
    </fill>
    <fill>
      <patternFill patternType="solid">
        <fgColor theme="0"/>
        <bgColor indexed="24"/>
      </patternFill>
    </fill>
    <fill>
      <patternFill patternType="solid">
        <fgColor theme="1"/>
        <bgColor indexed="34"/>
      </patternFill>
    </fill>
    <fill>
      <patternFill patternType="solid">
        <fgColor rgb="FFFFFF00"/>
        <bgColor indexed="26"/>
      </patternFill>
    </fill>
    <fill>
      <patternFill patternType="solid">
        <fgColor theme="1"/>
        <bgColor indexed="24"/>
      </patternFill>
    </fill>
    <fill>
      <patternFill patternType="solid">
        <fgColor theme="1"/>
        <bgColor indexed="64"/>
      </patternFill>
    </fill>
    <fill>
      <patternFill patternType="solid">
        <fgColor theme="0"/>
        <bgColor indexed="31"/>
      </patternFill>
    </fill>
    <fill>
      <patternFill patternType="solid">
        <fgColor theme="0"/>
        <bgColor indexed="26"/>
      </patternFill>
    </fill>
    <fill>
      <patternFill patternType="solid">
        <fgColor theme="0" tint="-0.14999847407452621"/>
        <bgColor indexed="26"/>
      </patternFill>
    </fill>
  </fills>
  <borders count="9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8"/>
      </left>
      <right style="thin">
        <color indexed="8"/>
      </right>
      <top/>
      <bottom style="medium">
        <color indexed="8"/>
      </bottom>
      <diagonal/>
    </border>
    <border>
      <left style="thin">
        <color indexed="8"/>
      </left>
      <right/>
      <top style="thin">
        <color indexed="8"/>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bottom/>
      <diagonal/>
    </border>
    <border>
      <left style="thin">
        <color indexed="8"/>
      </left>
      <right style="thin">
        <color indexed="8"/>
      </right>
      <top style="thin">
        <color indexed="8"/>
      </top>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8"/>
      </left>
      <right/>
      <top/>
      <bottom/>
      <diagonal/>
    </border>
    <border>
      <left/>
      <right style="thin">
        <color indexed="64"/>
      </right>
      <top/>
      <bottom style="thin">
        <color indexed="8"/>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0" fontId="4" fillId="0" borderId="0"/>
    <xf numFmtId="0" fontId="2" fillId="0" borderId="0"/>
    <xf numFmtId="0" fontId="3" fillId="0" borderId="0"/>
    <xf numFmtId="0" fontId="2" fillId="0" borderId="0"/>
    <xf numFmtId="0" fontId="57" fillId="0" borderId="0"/>
    <xf numFmtId="0" fontId="1" fillId="0" borderId="0"/>
    <xf numFmtId="0" fontId="57" fillId="0" borderId="0"/>
    <xf numFmtId="0" fontId="61" fillId="0" borderId="0" applyNumberFormat="0" applyFill="0" applyBorder="0" applyAlignment="0" applyProtection="0"/>
  </cellStyleXfs>
  <cellXfs count="299">
    <xf numFmtId="0" fontId="0" fillId="0" borderId="0" xfId="0"/>
    <xf numFmtId="0" fontId="4" fillId="0" borderId="0" xfId="1"/>
    <xf numFmtId="0" fontId="10" fillId="0" borderId="0" xfId="1" applyFont="1"/>
    <xf numFmtId="0" fontId="13" fillId="0" borderId="0" xfId="1" applyFont="1" applyAlignment="1">
      <alignment horizontal="center"/>
    </xf>
    <xf numFmtId="0" fontId="14" fillId="0" borderId="0" xfId="1" applyFont="1"/>
    <xf numFmtId="0" fontId="16" fillId="0" borderId="0" xfId="1" applyFont="1" applyAlignment="1"/>
    <xf numFmtId="0" fontId="13" fillId="0" borderId="0" xfId="1" applyFont="1" applyAlignment="1"/>
    <xf numFmtId="0" fontId="13" fillId="0" borderId="0" xfId="1" applyFont="1"/>
    <xf numFmtId="0" fontId="10" fillId="0" borderId="0" xfId="1" applyFont="1" applyBorder="1" applyAlignment="1">
      <alignment horizontal="center"/>
    </xf>
    <xf numFmtId="0" fontId="17" fillId="0" borderId="0" xfId="1" applyFont="1" applyAlignment="1"/>
    <xf numFmtId="0" fontId="10" fillId="0" borderId="0" xfId="1" applyFont="1" applyAlignment="1"/>
    <xf numFmtId="0" fontId="10" fillId="0" borderId="0" xfId="1" applyFont="1" applyAlignment="1">
      <alignment horizontal="center"/>
    </xf>
    <xf numFmtId="0" fontId="20" fillId="3" borderId="1" xfId="1" applyFont="1" applyFill="1" applyBorder="1" applyAlignment="1">
      <alignment horizontal="center"/>
    </xf>
    <xf numFmtId="0" fontId="4" fillId="4" borderId="1" xfId="1" applyFill="1" applyBorder="1" applyAlignment="1">
      <alignment horizontal="center"/>
    </xf>
    <xf numFmtId="0" fontId="4" fillId="5" borderId="1" xfId="1" applyFill="1" applyBorder="1" applyAlignment="1">
      <alignment horizontal="center"/>
    </xf>
    <xf numFmtId="0" fontId="21" fillId="0" borderId="0" xfId="1" applyFont="1"/>
    <xf numFmtId="0" fontId="22" fillId="0" borderId="0" xfId="1" applyFont="1" applyAlignment="1">
      <alignment horizontal="center"/>
    </xf>
    <xf numFmtId="0" fontId="18" fillId="0" borderId="0" xfId="1" applyFont="1"/>
    <xf numFmtId="0" fontId="23" fillId="0" borderId="4" xfId="1" applyFont="1" applyBorder="1"/>
    <xf numFmtId="0" fontId="23" fillId="0" borderId="5" xfId="1" applyFont="1" applyBorder="1"/>
    <xf numFmtId="0" fontId="23" fillId="0" borderId="5" xfId="1" applyFont="1" applyBorder="1" applyAlignment="1">
      <alignment horizontal="center"/>
    </xf>
    <xf numFmtId="0" fontId="23" fillId="0" borderId="6" xfId="1" applyFont="1" applyBorder="1" applyAlignment="1">
      <alignment horizontal="center"/>
    </xf>
    <xf numFmtId="0" fontId="10" fillId="0" borderId="1" xfId="1" applyFont="1" applyBorder="1"/>
    <xf numFmtId="0" fontId="10" fillId="0" borderId="1" xfId="1" applyFont="1" applyBorder="1" applyAlignment="1">
      <alignment horizontal="center"/>
    </xf>
    <xf numFmtId="164" fontId="10" fillId="0" borderId="7" xfId="1" applyNumberFormat="1" applyFont="1" applyBorder="1" applyAlignment="1">
      <alignment horizontal="center"/>
    </xf>
    <xf numFmtId="0" fontId="10" fillId="0" borderId="8" xfId="1" applyFont="1" applyBorder="1"/>
    <xf numFmtId="0" fontId="10" fillId="0" borderId="3" xfId="1" applyFont="1" applyBorder="1"/>
    <xf numFmtId="0" fontId="10" fillId="0" borderId="3" xfId="1" applyFont="1" applyBorder="1" applyAlignment="1">
      <alignment horizontal="center"/>
    </xf>
    <xf numFmtId="164" fontId="10" fillId="0" borderId="9" xfId="1" applyNumberFormat="1" applyFont="1" applyBorder="1" applyAlignment="1">
      <alignment horizontal="center"/>
    </xf>
    <xf numFmtId="0" fontId="26" fillId="0" borderId="3" xfId="1" applyFont="1" applyBorder="1" applyAlignment="1">
      <alignment horizontal="center"/>
    </xf>
    <xf numFmtId="0" fontId="26" fillId="0" borderId="10" xfId="1" applyFont="1" applyBorder="1" applyAlignment="1"/>
    <xf numFmtId="0" fontId="27" fillId="0" borderId="11" xfId="1" applyFont="1" applyBorder="1" applyAlignment="1">
      <alignment horizontal="left"/>
    </xf>
    <xf numFmtId="0" fontId="27" fillId="0" borderId="12" xfId="1" applyFont="1" applyBorder="1" applyAlignment="1">
      <alignment horizontal="left"/>
    </xf>
    <xf numFmtId="0" fontId="26" fillId="0" borderId="2" xfId="1" applyFont="1" applyBorder="1" applyAlignment="1">
      <alignment horizontal="center"/>
    </xf>
    <xf numFmtId="0" fontId="26" fillId="0" borderId="13" xfId="1" applyFont="1" applyBorder="1" applyAlignment="1"/>
    <xf numFmtId="0" fontId="27" fillId="0" borderId="14" xfId="1" applyFont="1" applyBorder="1" applyAlignment="1">
      <alignment horizontal="left"/>
    </xf>
    <xf numFmtId="0" fontId="27" fillId="0" borderId="15" xfId="1" applyFont="1" applyBorder="1" applyAlignment="1">
      <alignment horizontal="left"/>
    </xf>
    <xf numFmtId="0" fontId="26" fillId="0" borderId="16" xfId="1" applyFont="1" applyBorder="1" applyAlignment="1"/>
    <xf numFmtId="0" fontId="27" fillId="0" borderId="17" xfId="1" applyFont="1" applyBorder="1" applyAlignment="1">
      <alignment horizontal="left"/>
    </xf>
    <xf numFmtId="0" fontId="27" fillId="0" borderId="18" xfId="1" applyFont="1" applyBorder="1" applyAlignment="1">
      <alignment horizontal="left"/>
    </xf>
    <xf numFmtId="0" fontId="29" fillId="0" borderId="2" xfId="1" applyFont="1" applyBorder="1" applyAlignment="1">
      <alignment horizontal="center"/>
    </xf>
    <xf numFmtId="0" fontId="29" fillId="0" borderId="19" xfId="1" applyFont="1" applyBorder="1" applyAlignment="1">
      <alignment horizontal="center"/>
    </xf>
    <xf numFmtId="0" fontId="29" fillId="0" borderId="3" xfId="1" applyFont="1" applyBorder="1" applyAlignment="1">
      <alignment horizontal="center"/>
    </xf>
    <xf numFmtId="0" fontId="29" fillId="0" borderId="9" xfId="1" applyFont="1" applyBorder="1" applyAlignment="1">
      <alignment horizontal="center"/>
    </xf>
    <xf numFmtId="0" fontId="30" fillId="2" borderId="0" xfId="4" applyFont="1" applyFill="1" applyBorder="1" applyAlignment="1">
      <alignment horizontal="left"/>
    </xf>
    <xf numFmtId="0" fontId="31" fillId="2" borderId="0" xfId="4" applyFont="1" applyFill="1" applyBorder="1" applyAlignment="1">
      <alignment horizontal="left"/>
    </xf>
    <xf numFmtId="0" fontId="32" fillId="2" borderId="0" xfId="4" applyFont="1" applyFill="1" applyBorder="1" applyAlignment="1">
      <alignment horizontal="center"/>
    </xf>
    <xf numFmtId="0" fontId="33" fillId="2" borderId="0" xfId="4" applyFont="1" applyFill="1" applyBorder="1" applyAlignment="1">
      <alignment horizontal="left"/>
    </xf>
    <xf numFmtId="0" fontId="33" fillId="2" borderId="0" xfId="4" applyFont="1" applyFill="1" applyBorder="1"/>
    <xf numFmtId="0" fontId="34" fillId="2" borderId="0" xfId="4" applyFont="1" applyFill="1" applyBorder="1"/>
    <xf numFmtId="0" fontId="35" fillId="2" borderId="11" xfId="4" applyFont="1" applyFill="1" applyBorder="1" applyAlignment="1">
      <alignment horizontal="center"/>
    </xf>
    <xf numFmtId="0" fontId="32" fillId="2" borderId="20" xfId="4" applyFont="1" applyFill="1" applyBorder="1" applyAlignment="1">
      <alignment horizontal="center"/>
    </xf>
    <xf numFmtId="0" fontId="32" fillId="2" borderId="0" xfId="4" applyFont="1" applyFill="1" applyBorder="1" applyAlignment="1">
      <alignment horizontal="left"/>
    </xf>
    <xf numFmtId="18" fontId="32" fillId="2" borderId="20" xfId="4" applyNumberFormat="1" applyFont="1" applyFill="1" applyBorder="1" applyAlignment="1">
      <alignment horizontal="center"/>
    </xf>
    <xf numFmtId="0" fontId="27" fillId="2" borderId="11" xfId="4" applyFont="1" applyFill="1" applyBorder="1" applyAlignment="1">
      <alignment horizontal="center"/>
    </xf>
    <xf numFmtId="0" fontId="32" fillId="2" borderId="0" xfId="4" applyFont="1" applyFill="1" applyBorder="1"/>
    <xf numFmtId="0" fontId="35" fillId="2" borderId="12" xfId="4" applyFont="1" applyFill="1" applyBorder="1" applyAlignment="1">
      <alignment horizontal="center"/>
    </xf>
    <xf numFmtId="0" fontId="27" fillId="2" borderId="0" xfId="4" applyFont="1" applyFill="1" applyBorder="1" applyAlignment="1">
      <alignment horizontal="center"/>
    </xf>
    <xf numFmtId="18" fontId="32" fillId="2" borderId="0" xfId="4" applyNumberFormat="1" applyFont="1" applyFill="1" applyBorder="1" applyAlignment="1">
      <alignment horizontal="center"/>
    </xf>
    <xf numFmtId="0" fontId="27" fillId="2" borderId="12" xfId="4" applyFont="1" applyFill="1" applyBorder="1" applyAlignment="1">
      <alignment horizontal="center"/>
    </xf>
    <xf numFmtId="0" fontId="37" fillId="2" borderId="0" xfId="4" applyFont="1" applyFill="1" applyBorder="1" applyAlignment="1">
      <alignment horizontal="left"/>
    </xf>
    <xf numFmtId="0" fontId="10" fillId="0" borderId="0" xfId="1" applyFont="1" applyBorder="1"/>
    <xf numFmtId="0" fontId="28" fillId="0" borderId="0" xfId="1" applyFont="1" applyBorder="1" applyAlignment="1">
      <alignment horizontal="center"/>
    </xf>
    <xf numFmtId="0" fontId="29" fillId="0" borderId="0" xfId="1" applyFont="1" applyBorder="1" applyAlignment="1">
      <alignment horizontal="center"/>
    </xf>
    <xf numFmtId="0" fontId="38" fillId="2" borderId="0" xfId="2" applyFont="1" applyFill="1" applyBorder="1" applyAlignment="1">
      <alignment horizontal="center"/>
    </xf>
    <xf numFmtId="0" fontId="39" fillId="2" borderId="0" xfId="4" applyFont="1" applyFill="1" applyBorder="1" applyAlignment="1">
      <alignment horizontal="center"/>
    </xf>
    <xf numFmtId="0" fontId="27" fillId="2" borderId="21" xfId="4" applyFont="1" applyFill="1" applyBorder="1" applyAlignment="1">
      <alignment horizontal="center"/>
    </xf>
    <xf numFmtId="0" fontId="32" fillId="2" borderId="22" xfId="4" applyFont="1" applyFill="1" applyBorder="1" applyAlignment="1">
      <alignment horizontal="center"/>
    </xf>
    <xf numFmtId="0" fontId="39" fillId="2" borderId="20" xfId="4" applyFont="1" applyFill="1" applyBorder="1" applyAlignment="1">
      <alignment horizontal="center"/>
    </xf>
    <xf numFmtId="0" fontId="24" fillId="2" borderId="21" xfId="4" applyFont="1" applyFill="1" applyBorder="1" applyAlignment="1">
      <alignment horizontal="center"/>
    </xf>
    <xf numFmtId="0" fontId="35" fillId="2" borderId="0" xfId="4" applyFont="1" applyFill="1" applyBorder="1" applyAlignment="1">
      <alignment horizontal="center"/>
    </xf>
    <xf numFmtId="0" fontId="36" fillId="2" borderId="0" xfId="4" applyFont="1" applyFill="1" applyBorder="1" applyAlignment="1">
      <alignment horizontal="center"/>
    </xf>
    <xf numFmtId="0" fontId="40" fillId="2" borderId="20" xfId="4" applyFont="1" applyFill="1" applyBorder="1" applyAlignment="1">
      <alignment horizontal="center"/>
    </xf>
    <xf numFmtId="0" fontId="27" fillId="2" borderId="2" xfId="4" applyFont="1" applyFill="1" applyBorder="1" applyAlignment="1">
      <alignment horizontal="center"/>
    </xf>
    <xf numFmtId="0" fontId="41" fillId="2" borderId="0" xfId="4" applyFont="1" applyFill="1" applyBorder="1"/>
    <xf numFmtId="0" fontId="32" fillId="6" borderId="1" xfId="4" applyFont="1" applyFill="1" applyBorder="1" applyAlignment="1">
      <alignment horizontal="center"/>
    </xf>
    <xf numFmtId="0" fontId="43" fillId="0" borderId="0" xfId="1" applyFont="1"/>
    <xf numFmtId="0" fontId="44" fillId="0" borderId="0" xfId="1" applyFont="1"/>
    <xf numFmtId="0" fontId="47" fillId="0" borderId="0" xfId="1" applyFont="1"/>
    <xf numFmtId="18" fontId="48" fillId="8" borderId="0" xfId="4" applyNumberFormat="1" applyFont="1" applyFill="1" applyBorder="1" applyAlignment="1">
      <alignment horizontal="center"/>
    </xf>
    <xf numFmtId="0" fontId="49" fillId="8" borderId="28" xfId="4" applyFont="1" applyFill="1" applyBorder="1" applyAlignment="1">
      <alignment horizontal="center"/>
    </xf>
    <xf numFmtId="0" fontId="48" fillId="8" borderId="0" xfId="4" applyFont="1" applyFill="1" applyBorder="1"/>
    <xf numFmtId="0" fontId="48" fillId="8" borderId="0" xfId="4" applyFont="1" applyFill="1" applyBorder="1" applyAlignment="1">
      <alignment horizontal="center"/>
    </xf>
    <xf numFmtId="0" fontId="48" fillId="8" borderId="29" xfId="4" applyFont="1" applyFill="1" applyBorder="1" applyAlignment="1">
      <alignment horizontal="center"/>
    </xf>
    <xf numFmtId="0" fontId="51" fillId="8" borderId="0" xfId="4" applyFont="1" applyFill="1" applyBorder="1" applyAlignment="1">
      <alignment horizontal="center"/>
    </xf>
    <xf numFmtId="18" fontId="48" fillId="8" borderId="29" xfId="4" applyNumberFormat="1" applyFont="1" applyFill="1" applyBorder="1" applyAlignment="1">
      <alignment horizontal="center"/>
    </xf>
    <xf numFmtId="0" fontId="48" fillId="8" borderId="30" xfId="4" applyFont="1" applyFill="1" applyBorder="1" applyAlignment="1">
      <alignment horizontal="center"/>
    </xf>
    <xf numFmtId="0" fontId="50" fillId="8" borderId="29" xfId="4" applyFont="1" applyFill="1" applyBorder="1" applyAlignment="1">
      <alignment horizontal="center"/>
    </xf>
    <xf numFmtId="0" fontId="49" fillId="8" borderId="31" xfId="4" applyFont="1" applyFill="1" applyBorder="1" applyAlignment="1">
      <alignment horizontal="center"/>
    </xf>
    <xf numFmtId="0" fontId="49" fillId="8" borderId="0" xfId="4" applyFont="1" applyFill="1" applyBorder="1" applyAlignment="1">
      <alignment horizontal="center"/>
    </xf>
    <xf numFmtId="0" fontId="52" fillId="8" borderId="29" xfId="4" applyFont="1" applyFill="1" applyBorder="1" applyAlignment="1">
      <alignment horizontal="center"/>
    </xf>
    <xf numFmtId="0" fontId="48" fillId="8" borderId="0" xfId="4" applyFont="1" applyFill="1" applyBorder="1" applyAlignment="1">
      <alignment horizontal="left"/>
    </xf>
    <xf numFmtId="0" fontId="53" fillId="8" borderId="0" xfId="4" applyFont="1" applyFill="1" applyBorder="1" applyAlignment="1">
      <alignment horizontal="left"/>
    </xf>
    <xf numFmtId="0" fontId="56" fillId="0" borderId="0" xfId="0" applyFont="1" applyBorder="1"/>
    <xf numFmtId="0" fontId="13" fillId="2" borderId="23" xfId="1" applyNumberFormat="1" applyFont="1" applyFill="1" applyBorder="1" applyAlignment="1">
      <alignment horizontal="center"/>
    </xf>
    <xf numFmtId="0" fontId="19" fillId="2" borderId="25" xfId="1" applyNumberFormat="1" applyFont="1" applyFill="1" applyBorder="1" applyAlignment="1">
      <alignment horizontal="center"/>
    </xf>
    <xf numFmtId="0" fontId="13" fillId="2" borderId="26" xfId="1" applyNumberFormat="1" applyFont="1" applyFill="1" applyBorder="1" applyAlignment="1">
      <alignment horizontal="center"/>
    </xf>
    <xf numFmtId="0" fontId="13" fillId="2" borderId="32" xfId="1" applyNumberFormat="1" applyFont="1" applyFill="1" applyBorder="1" applyAlignment="1">
      <alignment horizontal="center"/>
    </xf>
    <xf numFmtId="0" fontId="19" fillId="2" borderId="33" xfId="1" applyNumberFormat="1" applyFont="1" applyFill="1" applyBorder="1" applyAlignment="1">
      <alignment horizontal="center"/>
    </xf>
    <xf numFmtId="0" fontId="0" fillId="0" borderId="0" xfId="0" applyFill="1" applyProtection="1"/>
    <xf numFmtId="0" fontId="35" fillId="16" borderId="11" xfId="4" applyFont="1" applyFill="1" applyBorder="1" applyAlignment="1">
      <alignment horizontal="center"/>
    </xf>
    <xf numFmtId="0" fontId="35" fillId="17" borderId="12" xfId="4" applyFont="1" applyFill="1" applyBorder="1" applyAlignment="1">
      <alignment horizontal="center"/>
    </xf>
    <xf numFmtId="0" fontId="54" fillId="8" borderId="38" xfId="4" applyFont="1" applyFill="1" applyBorder="1" applyAlignment="1">
      <alignment horizontal="center"/>
    </xf>
    <xf numFmtId="0" fontId="55" fillId="8" borderId="0" xfId="4" applyFont="1" applyFill="1" applyBorder="1" applyAlignment="1">
      <alignment horizontal="center"/>
    </xf>
    <xf numFmtId="0" fontId="49" fillId="8" borderId="25" xfId="4" applyFont="1" applyFill="1" applyBorder="1" applyAlignment="1">
      <alignment horizontal="center"/>
    </xf>
    <xf numFmtId="0" fontId="0" fillId="0" borderId="0" xfId="0" applyBorder="1"/>
    <xf numFmtId="0" fontId="19" fillId="2" borderId="24" xfId="1" applyNumberFormat="1" applyFont="1" applyFill="1" applyBorder="1" applyAlignment="1">
      <alignment horizontal="center"/>
    </xf>
    <xf numFmtId="0" fontId="13" fillId="2" borderId="24" xfId="1" applyNumberFormat="1" applyFont="1" applyFill="1" applyBorder="1" applyAlignment="1">
      <alignment horizontal="center"/>
    </xf>
    <xf numFmtId="0" fontId="13" fillId="2" borderId="30" xfId="1" applyNumberFormat="1" applyFont="1" applyFill="1" applyBorder="1" applyAlignment="1">
      <alignment horizontal="center"/>
    </xf>
    <xf numFmtId="0" fontId="13" fillId="2" borderId="44" xfId="1" applyNumberFormat="1" applyFont="1" applyFill="1" applyBorder="1" applyAlignment="1">
      <alignment horizontal="center"/>
    </xf>
    <xf numFmtId="0" fontId="19" fillId="2" borderId="44" xfId="1" applyNumberFormat="1" applyFont="1" applyFill="1" applyBorder="1" applyAlignment="1">
      <alignment horizontal="center"/>
    </xf>
    <xf numFmtId="0" fontId="13" fillId="2" borderId="39" xfId="1" applyFont="1" applyFill="1" applyBorder="1" applyAlignment="1">
      <alignment horizontal="center"/>
    </xf>
    <xf numFmtId="0" fontId="18" fillId="0" borderId="71" xfId="1" applyFont="1" applyBorder="1" applyAlignment="1">
      <alignment horizontal="center"/>
    </xf>
    <xf numFmtId="0" fontId="19" fillId="2" borderId="31" xfId="1" applyNumberFormat="1" applyFont="1" applyFill="1" applyBorder="1" applyAlignment="1">
      <alignment horizontal="center"/>
    </xf>
    <xf numFmtId="0" fontId="18" fillId="0" borderId="72" xfId="1" applyFont="1" applyBorder="1" applyAlignment="1">
      <alignment horizontal="center"/>
    </xf>
    <xf numFmtId="0" fontId="13" fillId="2" borderId="73" xfId="1" applyNumberFormat="1" applyFont="1" applyFill="1" applyBorder="1" applyAlignment="1">
      <alignment horizontal="center"/>
    </xf>
    <xf numFmtId="0" fontId="19" fillId="2" borderId="73" xfId="1" applyNumberFormat="1" applyFont="1" applyFill="1" applyBorder="1" applyAlignment="1">
      <alignment horizontal="center"/>
    </xf>
    <xf numFmtId="0" fontId="7" fillId="0" borderId="0" xfId="1" applyFont="1" applyBorder="1" applyAlignment="1">
      <alignment horizontal="center"/>
    </xf>
    <xf numFmtId="0" fontId="13" fillId="0" borderId="0" xfId="1" applyFont="1" applyBorder="1" applyAlignment="1">
      <alignment horizontal="center"/>
    </xf>
    <xf numFmtId="0" fontId="15" fillId="0" borderId="0" xfId="1" applyFont="1" applyBorder="1" applyAlignment="1">
      <alignment horizontal="center"/>
    </xf>
    <xf numFmtId="0" fontId="16" fillId="0" borderId="0" xfId="1" applyFont="1" applyBorder="1" applyAlignment="1">
      <alignment horizontal="center"/>
    </xf>
    <xf numFmtId="0" fontId="10" fillId="0" borderId="35" xfId="1" applyFont="1" applyBorder="1"/>
    <xf numFmtId="0" fontId="10" fillId="0" borderId="15" xfId="1" applyFont="1" applyBorder="1" applyAlignment="1">
      <alignment horizontal="center"/>
    </xf>
    <xf numFmtId="0" fontId="21" fillId="0" borderId="70" xfId="1" applyFont="1" applyBorder="1"/>
    <xf numFmtId="0" fontId="13" fillId="11" borderId="39" xfId="1" applyFont="1" applyFill="1" applyBorder="1" applyAlignment="1">
      <alignment horizontal="center"/>
    </xf>
    <xf numFmtId="0" fontId="13" fillId="9" borderId="39" xfId="1" applyFont="1" applyFill="1" applyBorder="1" applyAlignment="1">
      <alignment horizontal="center"/>
    </xf>
    <xf numFmtId="0" fontId="13" fillId="4" borderId="39" xfId="1" applyFont="1" applyFill="1" applyBorder="1" applyAlignment="1">
      <alignment horizontal="center"/>
    </xf>
    <xf numFmtId="0" fontId="13" fillId="3" borderId="39" xfId="1" applyFont="1" applyFill="1" applyBorder="1" applyAlignment="1">
      <alignment horizontal="center"/>
    </xf>
    <xf numFmtId="0" fontId="13" fillId="2" borderId="76" xfId="1" applyFont="1" applyFill="1" applyBorder="1" applyAlignment="1">
      <alignment horizontal="center"/>
    </xf>
    <xf numFmtId="0" fontId="4" fillId="15" borderId="78" xfId="1" applyFill="1" applyBorder="1" applyAlignment="1">
      <alignment horizontal="center"/>
    </xf>
    <xf numFmtId="0" fontId="13" fillId="2" borderId="74" xfId="1" applyFont="1" applyFill="1" applyBorder="1" applyAlignment="1">
      <alignment horizontal="center"/>
    </xf>
    <xf numFmtId="0" fontId="13" fillId="11" borderId="74" xfId="1" applyFont="1" applyFill="1" applyBorder="1" applyAlignment="1">
      <alignment horizontal="center"/>
    </xf>
    <xf numFmtId="0" fontId="13" fillId="2" borderId="75" xfId="1" applyFont="1" applyFill="1" applyBorder="1" applyAlignment="1">
      <alignment horizontal="center"/>
    </xf>
    <xf numFmtId="0" fontId="13" fillId="4" borderId="75" xfId="1" applyFont="1" applyFill="1" applyBorder="1" applyAlignment="1">
      <alignment horizontal="center"/>
    </xf>
    <xf numFmtId="0" fontId="35" fillId="17" borderId="11" xfId="4" applyFont="1" applyFill="1" applyBorder="1" applyAlignment="1">
      <alignment horizontal="center"/>
    </xf>
    <xf numFmtId="0" fontId="50" fillId="2" borderId="20" xfId="4" applyFont="1" applyFill="1" applyBorder="1" applyAlignment="1">
      <alignment horizontal="center"/>
    </xf>
    <xf numFmtId="0" fontId="19" fillId="2" borderId="29" xfId="1" applyNumberFormat="1" applyFont="1" applyFill="1" applyBorder="1" applyAlignment="1">
      <alignment horizontal="center"/>
    </xf>
    <xf numFmtId="0" fontId="13" fillId="2" borderId="29" xfId="1" applyNumberFormat="1" applyFont="1" applyFill="1" applyBorder="1" applyAlignment="1">
      <alignment horizontal="center"/>
    </xf>
    <xf numFmtId="0" fontId="13" fillId="2" borderId="80" xfId="1" applyNumberFormat="1" applyFont="1" applyFill="1" applyBorder="1" applyAlignment="1">
      <alignment horizontal="center"/>
    </xf>
    <xf numFmtId="0" fontId="10" fillId="0" borderId="0" xfId="1" applyFont="1" applyAlignment="1">
      <alignment horizontal="center"/>
    </xf>
    <xf numFmtId="0" fontId="13" fillId="7" borderId="39" xfId="1" applyFont="1" applyFill="1" applyBorder="1" applyAlignment="1">
      <alignment horizontal="center"/>
    </xf>
    <xf numFmtId="0" fontId="13" fillId="7" borderId="74" xfId="1" applyFont="1" applyFill="1" applyBorder="1" applyAlignment="1">
      <alignment horizontal="center"/>
    </xf>
    <xf numFmtId="0" fontId="59" fillId="0" borderId="0" xfId="1" applyFont="1"/>
    <xf numFmtId="0" fontId="60" fillId="0" borderId="0" xfId="1" applyFont="1" applyAlignment="1">
      <alignment horizontal="center"/>
    </xf>
    <xf numFmtId="0" fontId="60" fillId="0" borderId="0" xfId="1" applyFont="1" applyAlignment="1"/>
    <xf numFmtId="0" fontId="60" fillId="0" borderId="0" xfId="1" applyFont="1" applyBorder="1" applyAlignment="1">
      <alignment horizontal="center"/>
    </xf>
    <xf numFmtId="0" fontId="60" fillId="0" borderId="0" xfId="1" applyFont="1" applyBorder="1" applyAlignment="1"/>
    <xf numFmtId="0" fontId="61" fillId="0" borderId="39" xfId="8" applyBorder="1"/>
    <xf numFmtId="0" fontId="4" fillId="15" borderId="39" xfId="1" applyFill="1" applyBorder="1" applyAlignment="1">
      <alignment horizontal="center"/>
    </xf>
    <xf numFmtId="0" fontId="27" fillId="2" borderId="81" xfId="4" applyFont="1" applyFill="1" applyBorder="1" applyAlignment="1">
      <alignment horizontal="center"/>
    </xf>
    <xf numFmtId="0" fontId="24" fillId="2" borderId="0" xfId="4" applyFont="1" applyFill="1" applyBorder="1" applyAlignment="1">
      <alignment horizontal="center"/>
    </xf>
    <xf numFmtId="0" fontId="32" fillId="2" borderId="29" xfId="4" applyFont="1" applyFill="1" applyBorder="1" applyAlignment="1">
      <alignment horizontal="center"/>
    </xf>
    <xf numFmtId="0" fontId="27" fillId="2" borderId="82" xfId="4" applyFont="1" applyFill="1" applyBorder="1" applyAlignment="1">
      <alignment horizontal="center"/>
    </xf>
    <xf numFmtId="0" fontId="32" fillId="2" borderId="38" xfId="4" applyFont="1" applyFill="1" applyBorder="1" applyAlignment="1">
      <alignment horizontal="center"/>
    </xf>
    <xf numFmtId="0" fontId="58" fillId="2" borderId="0" xfId="4" applyFont="1" applyFill="1" applyBorder="1" applyAlignment="1">
      <alignment horizontal="center"/>
    </xf>
    <xf numFmtId="0" fontId="35" fillId="17" borderId="0" xfId="4" applyFont="1" applyFill="1" applyBorder="1" applyAlignment="1">
      <alignment horizontal="center"/>
    </xf>
    <xf numFmtId="0" fontId="61" fillId="0" borderId="2" xfId="8" applyBorder="1"/>
    <xf numFmtId="0" fontId="62" fillId="0" borderId="35" xfId="1" applyFont="1" applyFill="1" applyBorder="1"/>
    <xf numFmtId="0" fontId="62" fillId="0" borderId="0" xfId="1" applyFont="1"/>
    <xf numFmtId="0" fontId="12" fillId="0" borderId="0" xfId="1" applyFont="1" applyBorder="1" applyAlignment="1"/>
    <xf numFmtId="0" fontId="11" fillId="0" borderId="0" xfId="1" applyFont="1" applyBorder="1" applyAlignment="1"/>
    <xf numFmtId="0" fontId="63" fillId="2" borderId="0" xfId="4" applyFont="1" applyFill="1" applyBorder="1" applyAlignment="1">
      <alignment horizontal="center"/>
    </xf>
    <xf numFmtId="0" fontId="35" fillId="16" borderId="12" xfId="4" applyFont="1" applyFill="1" applyBorder="1" applyAlignment="1">
      <alignment horizontal="center"/>
    </xf>
    <xf numFmtId="0" fontId="7" fillId="0" borderId="0" xfId="1" applyFont="1" applyBorder="1" applyAlignment="1">
      <alignment horizontal="center"/>
    </xf>
    <xf numFmtId="0" fontId="15" fillId="0" borderId="0" xfId="1" applyFont="1" applyBorder="1" applyAlignment="1">
      <alignment horizontal="center"/>
    </xf>
    <xf numFmtId="0" fontId="16" fillId="0" borderId="0" xfId="1" applyFont="1" applyBorder="1" applyAlignment="1">
      <alignment horizontal="center"/>
    </xf>
    <xf numFmtId="0" fontId="60" fillId="0" borderId="0" xfId="1" applyFont="1" applyBorder="1" applyAlignment="1">
      <alignment horizontal="center"/>
    </xf>
    <xf numFmtId="0" fontId="13" fillId="0" borderId="0" xfId="1" applyFont="1" applyBorder="1" applyAlignment="1">
      <alignment horizontal="center"/>
    </xf>
    <xf numFmtId="0" fontId="13" fillId="0" borderId="0" xfId="1" applyFont="1" applyBorder="1" applyAlignment="1"/>
    <xf numFmtId="0" fontId="20" fillId="0" borderId="1" xfId="1" applyFont="1" applyBorder="1" applyAlignment="1">
      <alignment horizontal="center"/>
    </xf>
    <xf numFmtId="0" fontId="4" fillId="0" borderId="0" xfId="1" applyAlignment="1">
      <alignment horizontal="center"/>
    </xf>
    <xf numFmtId="0" fontId="26" fillId="0" borderId="1" xfId="1" applyFont="1" applyBorder="1" applyAlignment="1">
      <alignment horizontal="center"/>
    </xf>
    <xf numFmtId="0" fontId="60" fillId="0" borderId="0" xfId="1" applyFont="1" applyBorder="1" applyAlignment="1">
      <alignment horizontal="center"/>
    </xf>
    <xf numFmtId="0" fontId="10" fillId="0" borderId="0" xfId="1" applyFont="1" applyBorder="1" applyAlignment="1">
      <alignment horizontal="center"/>
    </xf>
    <xf numFmtId="0" fontId="10" fillId="0" borderId="47" xfId="1" applyFont="1" applyBorder="1" applyAlignment="1">
      <alignment horizontal="center"/>
    </xf>
    <xf numFmtId="0" fontId="10" fillId="0" borderId="27" xfId="1" applyFont="1" applyBorder="1" applyAlignment="1">
      <alignment horizontal="center"/>
    </xf>
    <xf numFmtId="0" fontId="10" fillId="0" borderId="41" xfId="1" applyFont="1" applyBorder="1" applyAlignment="1">
      <alignment horizontal="center"/>
    </xf>
    <xf numFmtId="0" fontId="10" fillId="0" borderId="48" xfId="1" applyFont="1" applyBorder="1" applyAlignment="1">
      <alignment horizontal="center"/>
    </xf>
    <xf numFmtId="0" fontId="10" fillId="0" borderId="36" xfId="1" applyFont="1" applyBorder="1" applyAlignment="1">
      <alignment horizontal="center"/>
    </xf>
    <xf numFmtId="0" fontId="10" fillId="0" borderId="37" xfId="1" applyFont="1" applyBorder="1" applyAlignment="1">
      <alignment horizontal="center"/>
    </xf>
    <xf numFmtId="0" fontId="10" fillId="0" borderId="46" xfId="1" applyFont="1" applyBorder="1" applyAlignment="1">
      <alignment horizontal="center"/>
    </xf>
    <xf numFmtId="0" fontId="10" fillId="0" borderId="91" xfId="1" applyFont="1" applyBorder="1" applyAlignment="1">
      <alignment horizontal="center"/>
    </xf>
    <xf numFmtId="0" fontId="10" fillId="0" borderId="92" xfId="1" applyFont="1" applyBorder="1" applyAlignment="1">
      <alignment horizontal="center"/>
    </xf>
    <xf numFmtId="0" fontId="10" fillId="0" borderId="45" xfId="1" applyFont="1" applyBorder="1" applyAlignment="1">
      <alignment horizontal="center"/>
    </xf>
    <xf numFmtId="0" fontId="10" fillId="0" borderId="93" xfId="1" applyFont="1" applyBorder="1" applyAlignment="1">
      <alignment horizontal="center"/>
    </xf>
    <xf numFmtId="0" fontId="10" fillId="0" borderId="94" xfId="1" applyFont="1" applyBorder="1" applyAlignment="1">
      <alignment horizontal="center"/>
    </xf>
    <xf numFmtId="0" fontId="7" fillId="0" borderId="0" xfId="1" applyFont="1" applyBorder="1" applyAlignment="1">
      <alignment horizontal="center"/>
    </xf>
    <xf numFmtId="0" fontId="15" fillId="0" borderId="0" xfId="1" applyFont="1" applyBorder="1" applyAlignment="1">
      <alignment horizontal="center"/>
    </xf>
    <xf numFmtId="0" fontId="16" fillId="0" borderId="0" xfId="1" applyFont="1" applyBorder="1" applyAlignment="1">
      <alignment horizontal="center"/>
    </xf>
    <xf numFmtId="0" fontId="13" fillId="0" borderId="0" xfId="1" applyFont="1" applyBorder="1" applyAlignment="1">
      <alignment horizontal="center"/>
    </xf>
    <xf numFmtId="0" fontId="12" fillId="0" borderId="0" xfId="1" applyFont="1" applyBorder="1" applyAlignment="1">
      <alignment horizontal="center"/>
    </xf>
    <xf numFmtId="0" fontId="5"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11" fillId="0" borderId="0" xfId="1" applyFont="1" applyBorder="1" applyAlignment="1">
      <alignment horizontal="center"/>
    </xf>
    <xf numFmtId="0" fontId="9" fillId="0" borderId="0" xfId="1" applyFont="1" applyBorder="1" applyAlignment="1">
      <alignment horizontal="center"/>
    </xf>
    <xf numFmtId="0" fontId="10" fillId="0" borderId="8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xf>
    <xf numFmtId="0" fontId="10" fillId="0" borderId="87" xfId="1" applyFont="1" applyBorder="1" applyAlignment="1">
      <alignment horizontal="center"/>
    </xf>
    <xf numFmtId="0" fontId="10" fillId="0" borderId="88" xfId="1" applyFont="1" applyBorder="1" applyAlignment="1">
      <alignment horizontal="center"/>
    </xf>
    <xf numFmtId="0" fontId="10" fillId="0" borderId="89" xfId="1" applyFont="1" applyBorder="1" applyAlignment="1">
      <alignment horizontal="center"/>
    </xf>
    <xf numFmtId="0" fontId="10" fillId="0" borderId="90" xfId="1" applyFont="1" applyBorder="1" applyAlignment="1">
      <alignment horizontal="center"/>
    </xf>
    <xf numFmtId="0" fontId="20" fillId="0" borderId="1" xfId="1" applyFont="1" applyBorder="1" applyAlignment="1">
      <alignment horizontal="center"/>
    </xf>
    <xf numFmtId="0" fontId="4" fillId="0" borderId="0" xfId="1" applyAlignment="1">
      <alignment horizontal="center"/>
    </xf>
    <xf numFmtId="0" fontId="24" fillId="0" borderId="49" xfId="1" applyFont="1" applyBorder="1" applyAlignment="1">
      <alignment horizontal="center"/>
    </xf>
    <xf numFmtId="0" fontId="25" fillId="0" borderId="50" xfId="1" applyFont="1" applyBorder="1" applyAlignment="1">
      <alignment horizontal="center"/>
    </xf>
    <xf numFmtId="0" fontId="26" fillId="0" borderId="5" xfId="1" applyFont="1" applyBorder="1" applyAlignment="1">
      <alignment horizontal="center"/>
    </xf>
    <xf numFmtId="0" fontId="26" fillId="0" borderId="51" xfId="1" applyFont="1" applyBorder="1" applyAlignment="1">
      <alignment horizontal="center"/>
    </xf>
    <xf numFmtId="0" fontId="26" fillId="0" borderId="52" xfId="1" applyFont="1" applyBorder="1" applyAlignment="1">
      <alignment horizontal="center"/>
    </xf>
    <xf numFmtId="0" fontId="26" fillId="0" borderId="53" xfId="2" applyFont="1" applyBorder="1" applyAlignment="1">
      <alignment horizontal="center"/>
    </xf>
    <xf numFmtId="0" fontId="26" fillId="0" borderId="54" xfId="1" applyFont="1" applyBorder="1" applyAlignment="1">
      <alignment horizontal="center"/>
    </xf>
    <xf numFmtId="0" fontId="26" fillId="0" borderId="34" xfId="1" applyFont="1" applyBorder="1" applyAlignment="1">
      <alignment horizontal="center"/>
    </xf>
    <xf numFmtId="0" fontId="26" fillId="0" borderId="55" xfId="1" applyFont="1" applyBorder="1" applyAlignment="1">
      <alignment horizontal="center"/>
    </xf>
    <xf numFmtId="0" fontId="24" fillId="0" borderId="60" xfId="1" applyFont="1" applyBorder="1" applyAlignment="1">
      <alignment horizontal="center"/>
    </xf>
    <xf numFmtId="0" fontId="25" fillId="0" borderId="60" xfId="1" applyFont="1" applyBorder="1" applyAlignment="1">
      <alignment horizontal="center"/>
    </xf>
    <xf numFmtId="0" fontId="26" fillId="0" borderId="58" xfId="1" applyFont="1" applyBorder="1" applyAlignment="1">
      <alignment horizontal="center"/>
    </xf>
    <xf numFmtId="0" fontId="26" fillId="0" borderId="57" xfId="1" applyFont="1" applyBorder="1" applyAlignment="1">
      <alignment horizontal="center"/>
    </xf>
    <xf numFmtId="0" fontId="26" fillId="0" borderId="61" xfId="1" applyFont="1" applyBorder="1" applyAlignment="1">
      <alignment horizontal="center"/>
    </xf>
    <xf numFmtId="0" fontId="26" fillId="0" borderId="50" xfId="1" applyFont="1" applyBorder="1" applyAlignment="1">
      <alignment horizontal="center"/>
    </xf>
    <xf numFmtId="0" fontId="26" fillId="0" borderId="62" xfId="1" applyFont="1" applyBorder="1" applyAlignment="1">
      <alignment horizontal="center"/>
    </xf>
    <xf numFmtId="0" fontId="26" fillId="0" borderId="63" xfId="2" applyFont="1" applyBorder="1" applyAlignment="1">
      <alignment horizontal="center"/>
    </xf>
    <xf numFmtId="0" fontId="26" fillId="0" borderId="63" xfId="1" applyFont="1" applyBorder="1" applyAlignment="1">
      <alignment horizontal="center"/>
    </xf>
    <xf numFmtId="0" fontId="26" fillId="0" borderId="64" xfId="1" applyFont="1" applyBorder="1" applyAlignment="1">
      <alignment horizontal="center"/>
    </xf>
    <xf numFmtId="0" fontId="26" fillId="0" borderId="65" xfId="1" applyFont="1" applyBorder="1" applyAlignment="1">
      <alignment horizontal="center"/>
    </xf>
    <xf numFmtId="0" fontId="27" fillId="0" borderId="56" xfId="1" applyFont="1" applyBorder="1" applyAlignment="1">
      <alignment horizontal="center"/>
    </xf>
    <xf numFmtId="0" fontId="27" fillId="0" borderId="57" xfId="1" applyFont="1" applyBorder="1" applyAlignment="1">
      <alignment horizontal="center"/>
    </xf>
    <xf numFmtId="165" fontId="28" fillId="0" borderId="58" xfId="2" applyNumberFormat="1" applyFont="1" applyBorder="1" applyAlignment="1">
      <alignment horizontal="center"/>
    </xf>
    <xf numFmtId="165" fontId="28" fillId="0" borderId="57" xfId="2" applyNumberFormat="1" applyFont="1" applyBorder="1" applyAlignment="1">
      <alignment horizontal="center"/>
    </xf>
    <xf numFmtId="0" fontId="28" fillId="0" borderId="58" xfId="1" applyFont="1" applyBorder="1" applyAlignment="1">
      <alignment horizontal="center"/>
    </xf>
    <xf numFmtId="0" fontId="28" fillId="0" borderId="57" xfId="1" applyFont="1" applyBorder="1" applyAlignment="1">
      <alignment horizontal="center"/>
    </xf>
    <xf numFmtId="18" fontId="28" fillId="0" borderId="58" xfId="1" applyNumberFormat="1" applyFont="1" applyBorder="1" applyAlignment="1">
      <alignment horizontal="center"/>
    </xf>
    <xf numFmtId="18" fontId="28" fillId="0" borderId="59" xfId="1" applyNumberFormat="1" applyFont="1" applyBorder="1" applyAlignment="1">
      <alignment horizontal="center"/>
    </xf>
    <xf numFmtId="0" fontId="28" fillId="0" borderId="49" xfId="1" applyFont="1" applyBorder="1" applyAlignment="1">
      <alignment horizontal="center"/>
    </xf>
    <xf numFmtId="0" fontId="28" fillId="0" borderId="60" xfId="1" applyFont="1" applyBorder="1" applyAlignment="1">
      <alignment horizontal="center"/>
    </xf>
    <xf numFmtId="1" fontId="26" fillId="0" borderId="58" xfId="1" applyNumberFormat="1" applyFont="1" applyBorder="1" applyAlignment="1">
      <alignment horizontal="center"/>
    </xf>
    <xf numFmtId="1" fontId="26" fillId="0" borderId="57" xfId="1" applyNumberFormat="1" applyFont="1" applyBorder="1" applyAlignment="1">
      <alignment horizontal="center"/>
    </xf>
    <xf numFmtId="0" fontId="27" fillId="0" borderId="58" xfId="1" applyFont="1" applyBorder="1" applyAlignment="1">
      <alignment horizontal="center"/>
    </xf>
    <xf numFmtId="0" fontId="27" fillId="0" borderId="59" xfId="1" applyFont="1" applyBorder="1" applyAlignment="1">
      <alignment horizontal="center"/>
    </xf>
    <xf numFmtId="1" fontId="26" fillId="0" borderId="35" xfId="1" applyNumberFormat="1" applyFont="1" applyBorder="1" applyAlignment="1">
      <alignment horizontal="center"/>
    </xf>
    <xf numFmtId="1" fontId="26" fillId="0" borderId="15" xfId="1" applyNumberFormat="1" applyFont="1" applyBorder="1" applyAlignment="1">
      <alignment horizontal="center"/>
    </xf>
    <xf numFmtId="0" fontId="27" fillId="0" borderId="35" xfId="1" applyFont="1" applyBorder="1" applyAlignment="1">
      <alignment horizontal="center"/>
    </xf>
    <xf numFmtId="0" fontId="27" fillId="0" borderId="66" xfId="1" applyFont="1" applyBorder="1" applyAlignment="1">
      <alignment horizontal="center"/>
    </xf>
    <xf numFmtId="1" fontId="26" fillId="0" borderId="67" xfId="1" applyNumberFormat="1" applyFont="1" applyBorder="1" applyAlignment="1">
      <alignment horizontal="center"/>
    </xf>
    <xf numFmtId="1" fontId="26" fillId="0" borderId="18" xfId="1" applyNumberFormat="1" applyFont="1" applyBorder="1" applyAlignment="1">
      <alignment horizontal="center"/>
    </xf>
    <xf numFmtId="0" fontId="27" fillId="0" borderId="67" xfId="1" applyFont="1" applyBorder="1" applyAlignment="1">
      <alignment horizontal="center"/>
    </xf>
    <xf numFmtId="0" fontId="27" fillId="0" borderId="68" xfId="1" applyFont="1" applyBorder="1" applyAlignment="1">
      <alignment horizontal="center"/>
    </xf>
    <xf numFmtId="0" fontId="26" fillId="0" borderId="56" xfId="1" applyFont="1" applyBorder="1" applyAlignment="1">
      <alignment horizontal="center"/>
    </xf>
    <xf numFmtId="0" fontId="26" fillId="0" borderId="13" xfId="1" applyFont="1" applyBorder="1" applyAlignment="1">
      <alignment horizontal="center"/>
    </xf>
    <xf numFmtId="0" fontId="26" fillId="0" borderId="15" xfId="1" applyFont="1" applyBorder="1" applyAlignment="1">
      <alignment horizontal="center"/>
    </xf>
    <xf numFmtId="0" fontId="26" fillId="0" borderId="16" xfId="1" applyFont="1" applyBorder="1" applyAlignment="1">
      <alignment horizontal="center"/>
    </xf>
    <xf numFmtId="0" fontId="26" fillId="0" borderId="18" xfId="1" applyFont="1" applyBorder="1" applyAlignment="1">
      <alignment horizontal="center"/>
    </xf>
    <xf numFmtId="0" fontId="26" fillId="0" borderId="0" xfId="1" applyFont="1" applyBorder="1" applyAlignment="1">
      <alignment horizontal="center"/>
    </xf>
    <xf numFmtId="0" fontId="27" fillId="0" borderId="16" xfId="1" applyFont="1" applyBorder="1" applyAlignment="1">
      <alignment horizontal="center"/>
    </xf>
    <xf numFmtId="0" fontId="27" fillId="0" borderId="18" xfId="1" applyFont="1" applyBorder="1" applyAlignment="1">
      <alignment horizontal="center"/>
    </xf>
    <xf numFmtId="0" fontId="27" fillId="0" borderId="69" xfId="1" applyFont="1" applyBorder="1" applyAlignment="1">
      <alignment horizontal="center"/>
    </xf>
    <xf numFmtId="0" fontId="27" fillId="0" borderId="0" xfId="1" applyFont="1" applyBorder="1" applyAlignment="1">
      <alignment horizontal="center"/>
    </xf>
    <xf numFmtId="0" fontId="27" fillId="0" borderId="13" xfId="1" applyFont="1" applyBorder="1" applyAlignment="1">
      <alignment horizontal="center"/>
    </xf>
    <xf numFmtId="0" fontId="27" fillId="0" borderId="15" xfId="1" applyFont="1" applyBorder="1" applyAlignment="1">
      <alignment horizontal="center"/>
    </xf>
    <xf numFmtId="0" fontId="26" fillId="0" borderId="35" xfId="1" applyFont="1" applyBorder="1" applyAlignment="1">
      <alignment horizontal="center"/>
    </xf>
    <xf numFmtId="0" fontId="26" fillId="0" borderId="66" xfId="1" applyFont="1" applyBorder="1" applyAlignment="1">
      <alignment horizontal="center"/>
    </xf>
    <xf numFmtId="0" fontId="26" fillId="0" borderId="69" xfId="1" applyFont="1" applyBorder="1" applyAlignment="1">
      <alignment horizontal="center"/>
    </xf>
    <xf numFmtId="0" fontId="46" fillId="0" borderId="0" xfId="1" applyFont="1" applyFill="1" applyBorder="1" applyAlignment="1">
      <alignment horizontal="center"/>
    </xf>
    <xf numFmtId="0" fontId="42" fillId="0" borderId="0" xfId="1" applyFont="1" applyBorder="1" applyAlignment="1">
      <alignment horizontal="center"/>
    </xf>
    <xf numFmtId="0" fontId="44" fillId="0" borderId="0" xfId="1" applyFont="1" applyBorder="1" applyAlignment="1">
      <alignment horizontal="center" wrapText="1"/>
    </xf>
    <xf numFmtId="0" fontId="44" fillId="0" borderId="0" xfId="1" applyFont="1" applyBorder="1" applyAlignment="1">
      <alignment horizontal="center"/>
    </xf>
    <xf numFmtId="0" fontId="45" fillId="0" borderId="0" xfId="1" applyFont="1" applyBorder="1" applyAlignment="1">
      <alignment horizontal="center"/>
    </xf>
    <xf numFmtId="0" fontId="46" fillId="0" borderId="0" xfId="1" applyFont="1" applyBorder="1" applyAlignment="1">
      <alignment horizontal="center"/>
    </xf>
    <xf numFmtId="0" fontId="13" fillId="14" borderId="39" xfId="1" applyFont="1" applyFill="1" applyBorder="1" applyAlignment="1">
      <alignment horizontal="center"/>
    </xf>
    <xf numFmtId="0" fontId="13" fillId="13" borderId="76" xfId="1" applyFont="1" applyFill="1" applyBorder="1" applyAlignment="1">
      <alignment horizontal="center"/>
    </xf>
    <xf numFmtId="0" fontId="13" fillId="9" borderId="75" xfId="1" applyFont="1" applyFill="1" applyBorder="1" applyAlignment="1">
      <alignment horizontal="center"/>
    </xf>
    <xf numFmtId="0" fontId="13" fillId="4" borderId="77" xfId="1" applyFont="1" applyFill="1" applyBorder="1" applyAlignment="1">
      <alignment horizontal="center"/>
    </xf>
    <xf numFmtId="0" fontId="13" fillId="9" borderId="78" xfId="1" applyFont="1" applyFill="1" applyBorder="1" applyAlignment="1">
      <alignment horizontal="center"/>
    </xf>
    <xf numFmtId="0" fontId="13" fillId="14" borderId="78" xfId="1" applyFont="1" applyFill="1" applyBorder="1" applyAlignment="1">
      <alignment horizontal="center"/>
    </xf>
    <xf numFmtId="0" fontId="13" fillId="4" borderId="78" xfId="1" applyFont="1" applyFill="1" applyBorder="1" applyAlignment="1">
      <alignment horizontal="center"/>
    </xf>
    <xf numFmtId="0" fontId="4" fillId="0" borderId="0" xfId="1" applyAlignment="1">
      <alignment horizontal="left"/>
    </xf>
    <xf numFmtId="0" fontId="13" fillId="9" borderId="74" xfId="1" applyFont="1" applyFill="1" applyBorder="1" applyAlignment="1">
      <alignment horizontal="center"/>
    </xf>
    <xf numFmtId="0" fontId="13" fillId="10" borderId="74" xfId="1" applyFont="1" applyFill="1" applyBorder="1" applyAlignment="1">
      <alignment horizontal="center"/>
    </xf>
    <xf numFmtId="0" fontId="13" fillId="10" borderId="39" xfId="1" applyFont="1" applyFill="1" applyBorder="1" applyAlignment="1">
      <alignment horizontal="center"/>
    </xf>
    <xf numFmtId="0" fontId="13" fillId="10" borderId="75" xfId="1" applyFont="1" applyFill="1" applyBorder="1" applyAlignment="1">
      <alignment horizontal="center"/>
    </xf>
    <xf numFmtId="0" fontId="13" fillId="12" borderId="78" xfId="1" applyFont="1" applyFill="1" applyBorder="1" applyAlignment="1">
      <alignment horizontal="center"/>
    </xf>
    <xf numFmtId="0" fontId="4" fillId="15" borderId="0" xfId="1" applyFill="1" applyAlignment="1">
      <alignment horizontal="center"/>
    </xf>
    <xf numFmtId="0" fontId="49" fillId="8" borderId="29" xfId="4" applyFont="1" applyFill="1" applyBorder="1" applyAlignment="1">
      <alignment horizontal="center"/>
    </xf>
    <xf numFmtId="0" fontId="13" fillId="18" borderId="23" xfId="1" applyNumberFormat="1" applyFont="1" applyFill="1" applyBorder="1" applyAlignment="1">
      <alignment horizontal="center"/>
    </xf>
    <xf numFmtId="0" fontId="19" fillId="18" borderId="25" xfId="1" applyNumberFormat="1" applyFont="1" applyFill="1" applyBorder="1" applyAlignment="1">
      <alignment horizontal="center"/>
    </xf>
    <xf numFmtId="0" fontId="13" fillId="2" borderId="95" xfId="1" applyNumberFormat="1" applyFont="1" applyFill="1" applyBorder="1" applyAlignment="1">
      <alignment horizontal="center"/>
    </xf>
    <xf numFmtId="0" fontId="13" fillId="18" borderId="26" xfId="1" applyNumberFormat="1" applyFont="1" applyFill="1" applyBorder="1" applyAlignment="1">
      <alignment horizontal="center"/>
    </xf>
    <xf numFmtId="0" fontId="13" fillId="2" borderId="79" xfId="1" applyNumberFormat="1" applyFont="1" applyFill="1" applyBorder="1" applyAlignment="1">
      <alignment horizontal="center"/>
    </xf>
    <xf numFmtId="0" fontId="13" fillId="2" borderId="42" xfId="1" applyNumberFormat="1" applyFont="1" applyFill="1" applyBorder="1" applyAlignment="1">
      <alignment horizontal="center"/>
    </xf>
    <xf numFmtId="0" fontId="19" fillId="2" borderId="40" xfId="1" applyNumberFormat="1" applyFont="1" applyFill="1" applyBorder="1" applyAlignment="1">
      <alignment horizontal="center"/>
    </xf>
    <xf numFmtId="0" fontId="13" fillId="18" borderId="42" xfId="1" applyNumberFormat="1" applyFont="1" applyFill="1" applyBorder="1" applyAlignment="1">
      <alignment horizontal="center"/>
    </xf>
    <xf numFmtId="0" fontId="19" fillId="18" borderId="40" xfId="1" applyNumberFormat="1" applyFont="1" applyFill="1" applyBorder="1" applyAlignment="1">
      <alignment horizontal="center"/>
    </xf>
    <xf numFmtId="0" fontId="13" fillId="18" borderId="32" xfId="1" applyNumberFormat="1" applyFont="1" applyFill="1" applyBorder="1" applyAlignment="1">
      <alignment horizontal="center"/>
    </xf>
    <xf numFmtId="0" fontId="19" fillId="18" borderId="33" xfId="1" applyNumberFormat="1" applyFont="1" applyFill="1" applyBorder="1" applyAlignment="1">
      <alignment horizontal="center"/>
    </xf>
    <xf numFmtId="0" fontId="19" fillId="2" borderId="43" xfId="1" applyNumberFormat="1" applyFont="1" applyFill="1" applyBorder="1" applyAlignment="1">
      <alignment horizontal="center"/>
    </xf>
    <xf numFmtId="0" fontId="19" fillId="18" borderId="96" xfId="1" applyNumberFormat="1" applyFont="1" applyFill="1" applyBorder="1" applyAlignment="1">
      <alignment horizontal="center"/>
    </xf>
    <xf numFmtId="0" fontId="19" fillId="2" borderId="96" xfId="1" applyNumberFormat="1" applyFont="1" applyFill="1" applyBorder="1" applyAlignment="1">
      <alignment horizontal="center"/>
    </xf>
    <xf numFmtId="0" fontId="19" fillId="18" borderId="97" xfId="1" applyNumberFormat="1" applyFont="1" applyFill="1" applyBorder="1" applyAlignment="1">
      <alignment horizontal="center"/>
    </xf>
  </cellXfs>
  <cellStyles count="9">
    <cellStyle name="Excel Built-in Normal" xfId="1" xr:uid="{00000000-0005-0000-0000-000000000000}"/>
    <cellStyle name="Hyperlink" xfId="8" builtinId="8"/>
    <cellStyle name="Normal" xfId="0" builtinId="0"/>
    <cellStyle name="Normal 2" xfId="2" xr:uid="{00000000-0005-0000-0000-000003000000}"/>
    <cellStyle name="Normal 2 2" xfId="7" xr:uid="{00000000-0005-0000-0000-000004000000}"/>
    <cellStyle name="Normal 3" xfId="3" xr:uid="{00000000-0005-0000-0000-000005000000}"/>
    <cellStyle name="Normal 3 2" xfId="4" xr:uid="{00000000-0005-0000-0000-000006000000}"/>
    <cellStyle name="Normal 3 2 2" xfId="5" xr:uid="{00000000-0005-0000-0000-000007000000}"/>
    <cellStyle name="Normal 4" xfId="6"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7257D"/>
      <color rgb="FF361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66675</xdr:rowOff>
    </xdr:from>
    <xdr:to>
      <xdr:col>10</xdr:col>
      <xdr:colOff>57150</xdr:colOff>
      <xdr:row>6</xdr:row>
      <xdr:rowOff>463426</xdr:rowOff>
    </xdr:to>
    <xdr:pic>
      <xdr:nvPicPr>
        <xdr:cNvPr id="5" name="Picture 4" descr="Picture">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8550" y="66675"/>
          <a:ext cx="3019425" cy="2082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342900</xdr:colOff>
      <xdr:row>0</xdr:row>
      <xdr:rowOff>190500</xdr:rowOff>
    </xdr:from>
    <xdr:to>
      <xdr:col>2</xdr:col>
      <xdr:colOff>400051</xdr:colOff>
      <xdr:row>7</xdr:row>
      <xdr:rowOff>142876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190500"/>
          <a:ext cx="2219326" cy="2219326"/>
        </a:xfrm>
        <a:prstGeom prst="rect">
          <a:avLst/>
        </a:prstGeom>
      </xdr:spPr>
    </xdr:pic>
    <xdr:clientData/>
  </xdr:twoCellAnchor>
  <xdr:twoCellAnchor>
    <xdr:from>
      <xdr:col>0</xdr:col>
      <xdr:colOff>571499</xdr:colOff>
      <xdr:row>28</xdr:row>
      <xdr:rowOff>114300</xdr:rowOff>
    </xdr:from>
    <xdr:to>
      <xdr:col>4</xdr:col>
      <xdr:colOff>230529</xdr:colOff>
      <xdr:row>36</xdr:row>
      <xdr:rowOff>180975</xdr:rowOff>
    </xdr:to>
    <xdr:pic>
      <xdr:nvPicPr>
        <xdr:cNvPr id="9" name="Picture 4">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499" y="6867525"/>
          <a:ext cx="393575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590550</xdr:colOff>
      <xdr:row>0</xdr:row>
      <xdr:rowOff>9525</xdr:rowOff>
    </xdr:from>
    <xdr:to>
      <xdr:col>3</xdr:col>
      <xdr:colOff>3876676</xdr:colOff>
      <xdr:row>11</xdr:row>
      <xdr:rowOff>114301</xdr:rowOff>
    </xdr:to>
    <xdr:pic>
      <xdr:nvPicPr>
        <xdr:cNvPr id="2" name="Picture 1">
          <a:extLst>
            <a:ext uri="{FF2B5EF4-FFF2-40B4-BE49-F238E27FC236}">
              <a16:creationId xmlns:a16="http://schemas.microsoft.com/office/drawing/2014/main" id="{A3B2E701-BE31-42C3-8830-4651385F1A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53725" y="9525"/>
          <a:ext cx="3286126" cy="3286126"/>
        </a:xfrm>
        <a:prstGeom prst="rect">
          <a:avLst/>
        </a:prstGeom>
      </xdr:spPr>
    </xdr:pic>
    <xdr:clientData/>
  </xdr:twoCellAnchor>
  <xdr:twoCellAnchor editAs="oneCell">
    <xdr:from>
      <xdr:col>2</xdr:col>
      <xdr:colOff>2962275</xdr:colOff>
      <xdr:row>35</xdr:row>
      <xdr:rowOff>66675</xdr:rowOff>
    </xdr:from>
    <xdr:to>
      <xdr:col>4</xdr:col>
      <xdr:colOff>180808</xdr:colOff>
      <xdr:row>51</xdr:row>
      <xdr:rowOff>22435</xdr:rowOff>
    </xdr:to>
    <xdr:pic>
      <xdr:nvPicPr>
        <xdr:cNvPr id="3" name="Picture 2" descr="Picture">
          <a:extLst>
            <a:ext uri="{FF2B5EF4-FFF2-40B4-BE49-F238E27FC236}">
              <a16:creationId xmlns:a16="http://schemas.microsoft.com/office/drawing/2014/main" id="{FA85F0C0-5D05-474B-81DF-4A34879C3B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15425" y="8810625"/>
          <a:ext cx="5238583" cy="36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5105400</xdr:colOff>
      <xdr:row>25</xdr:row>
      <xdr:rowOff>46277</xdr:rowOff>
    </xdr:from>
    <xdr:to>
      <xdr:col>3</xdr:col>
      <xdr:colOff>333375</xdr:colOff>
      <xdr:row>41</xdr:row>
      <xdr:rowOff>121129</xdr:rowOff>
    </xdr:to>
    <xdr:pic>
      <xdr:nvPicPr>
        <xdr:cNvPr id="2" name="Picture 1" descr="Picture">
          <a:extLst>
            <a:ext uri="{FF2B5EF4-FFF2-40B4-BE49-F238E27FC236}">
              <a16:creationId xmlns:a16="http://schemas.microsoft.com/office/drawing/2014/main" id="{BA78EB5C-956F-4584-9B56-3CFB3BA7F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7025" y="8028227"/>
          <a:ext cx="5991225" cy="4132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2009775</xdr:colOff>
      <xdr:row>0</xdr:row>
      <xdr:rowOff>0</xdr:rowOff>
    </xdr:from>
    <xdr:to>
      <xdr:col>3</xdr:col>
      <xdr:colOff>28576</xdr:colOff>
      <xdr:row>11</xdr:row>
      <xdr:rowOff>142876</xdr:rowOff>
    </xdr:to>
    <xdr:pic>
      <xdr:nvPicPr>
        <xdr:cNvPr id="3" name="Picture 2">
          <a:extLst>
            <a:ext uri="{FF2B5EF4-FFF2-40B4-BE49-F238E27FC236}">
              <a16:creationId xmlns:a16="http://schemas.microsoft.com/office/drawing/2014/main" id="{39899EAE-3FDA-4C39-B1F3-CB12D55629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73025" y="0"/>
          <a:ext cx="3400426" cy="34004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590550</xdr:colOff>
      <xdr:row>0</xdr:row>
      <xdr:rowOff>9525</xdr:rowOff>
    </xdr:from>
    <xdr:to>
      <xdr:col>3</xdr:col>
      <xdr:colOff>3876676</xdr:colOff>
      <xdr:row>11</xdr:row>
      <xdr:rowOff>114301</xdr:rowOff>
    </xdr:to>
    <xdr:pic>
      <xdr:nvPicPr>
        <xdr:cNvPr id="4" name="Picture 3">
          <a:extLst>
            <a:ext uri="{FF2B5EF4-FFF2-40B4-BE49-F238E27FC236}">
              <a16:creationId xmlns:a16="http://schemas.microsoft.com/office/drawing/2014/main" id="{A2EA8F75-1F4A-4CE7-B069-CBBD6F074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53725" y="9525"/>
          <a:ext cx="3286126" cy="3286126"/>
        </a:xfrm>
        <a:prstGeom prst="rect">
          <a:avLst/>
        </a:prstGeom>
      </xdr:spPr>
    </xdr:pic>
    <xdr:clientData/>
  </xdr:twoCellAnchor>
  <xdr:twoCellAnchor editAs="oneCell">
    <xdr:from>
      <xdr:col>2</xdr:col>
      <xdr:colOff>2962275</xdr:colOff>
      <xdr:row>35</xdr:row>
      <xdr:rowOff>66675</xdr:rowOff>
    </xdr:from>
    <xdr:to>
      <xdr:col>4</xdr:col>
      <xdr:colOff>180808</xdr:colOff>
      <xdr:row>51</xdr:row>
      <xdr:rowOff>22435</xdr:rowOff>
    </xdr:to>
    <xdr:pic>
      <xdr:nvPicPr>
        <xdr:cNvPr id="5" name="Picture 4" descr="Picture">
          <a:extLst>
            <a:ext uri="{FF2B5EF4-FFF2-40B4-BE49-F238E27FC236}">
              <a16:creationId xmlns:a16="http://schemas.microsoft.com/office/drawing/2014/main" id="{3D7BAB2C-7536-43DD-BACC-16CE00763E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15425" y="8810625"/>
          <a:ext cx="5238583" cy="36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647700</xdr:colOff>
      <xdr:row>40</xdr:row>
      <xdr:rowOff>32476</xdr:rowOff>
    </xdr:from>
    <xdr:to>
      <xdr:col>4</xdr:col>
      <xdr:colOff>3152775</xdr:colOff>
      <xdr:row>55</xdr:row>
      <xdr:rowOff>259785</xdr:rowOff>
    </xdr:to>
    <xdr:pic>
      <xdr:nvPicPr>
        <xdr:cNvPr id="4" name="Picture 3" descr="Picture">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11786326"/>
          <a:ext cx="6543675" cy="4513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0</xdr:row>
      <xdr:rowOff>104775</xdr:rowOff>
    </xdr:from>
    <xdr:to>
      <xdr:col>4</xdr:col>
      <xdr:colOff>3971926</xdr:colOff>
      <xdr:row>12</xdr:row>
      <xdr:rowOff>209551</xdr:rowOff>
    </xdr:to>
    <xdr:pic>
      <xdr:nvPicPr>
        <xdr:cNvPr id="7" name="Picture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68700" y="104775"/>
          <a:ext cx="3857626" cy="38576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2647950</xdr:colOff>
      <xdr:row>36</xdr:row>
      <xdr:rowOff>129965</xdr:rowOff>
    </xdr:from>
    <xdr:to>
      <xdr:col>3</xdr:col>
      <xdr:colOff>3876508</xdr:colOff>
      <xdr:row>54</xdr:row>
      <xdr:rowOff>38100</xdr:rowOff>
    </xdr:to>
    <xdr:pic>
      <xdr:nvPicPr>
        <xdr:cNvPr id="4" name="Picture 3" descr="Picture">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8892965"/>
          <a:ext cx="5238583" cy="36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666750</xdr:colOff>
      <xdr:row>0</xdr:row>
      <xdr:rowOff>28575</xdr:rowOff>
    </xdr:from>
    <xdr:to>
      <xdr:col>3</xdr:col>
      <xdr:colOff>3952876</xdr:colOff>
      <xdr:row>11</xdr:row>
      <xdr:rowOff>104776</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96825" y="28575"/>
          <a:ext cx="3286126" cy="3286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66675</xdr:rowOff>
    </xdr:from>
    <xdr:to>
      <xdr:col>10</xdr:col>
      <xdr:colOff>57150</xdr:colOff>
      <xdr:row>6</xdr:row>
      <xdr:rowOff>463426</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8550" y="66675"/>
          <a:ext cx="3019425" cy="2082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342900</xdr:colOff>
      <xdr:row>0</xdr:row>
      <xdr:rowOff>190500</xdr:rowOff>
    </xdr:from>
    <xdr:to>
      <xdr:col>2</xdr:col>
      <xdr:colOff>400051</xdr:colOff>
      <xdr:row>7</xdr:row>
      <xdr:rowOff>142876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190500"/>
          <a:ext cx="2219326" cy="2219326"/>
        </a:xfrm>
        <a:prstGeom prst="rect">
          <a:avLst/>
        </a:prstGeom>
      </xdr:spPr>
    </xdr:pic>
    <xdr:clientData/>
  </xdr:twoCellAnchor>
  <xdr:twoCellAnchor>
    <xdr:from>
      <xdr:col>3</xdr:col>
      <xdr:colOff>279627</xdr:colOff>
      <xdr:row>28</xdr:row>
      <xdr:rowOff>57149</xdr:rowOff>
    </xdr:from>
    <xdr:to>
      <xdr:col>6</xdr:col>
      <xdr:colOff>800101</xdr:colOff>
      <xdr:row>37</xdr:row>
      <xdr:rowOff>57149</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99077" y="6810374"/>
          <a:ext cx="3692299"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2538767</xdr:colOff>
      <xdr:row>34</xdr:row>
      <xdr:rowOff>57151</xdr:rowOff>
    </xdr:from>
    <xdr:to>
      <xdr:col>3</xdr:col>
      <xdr:colOff>3886201</xdr:colOff>
      <xdr:row>45</xdr:row>
      <xdr:rowOff>66675</xdr:rowOff>
    </xdr:to>
    <xdr:pic>
      <xdr:nvPicPr>
        <xdr:cNvPr id="5" name="Picture 4" descr="Picture">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58817" y="10782301"/>
          <a:ext cx="5357459" cy="3362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819150</xdr:colOff>
      <xdr:row>0</xdr:row>
      <xdr:rowOff>133350</xdr:rowOff>
    </xdr:from>
    <xdr:to>
      <xdr:col>3</xdr:col>
      <xdr:colOff>3990976</xdr:colOff>
      <xdr:row>9</xdr:row>
      <xdr:rowOff>180976</xdr:rowOff>
    </xdr:to>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77800" y="133350"/>
          <a:ext cx="3171826" cy="31718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5105400</xdr:colOff>
      <xdr:row>25</xdr:row>
      <xdr:rowOff>46277</xdr:rowOff>
    </xdr:from>
    <xdr:to>
      <xdr:col>3</xdr:col>
      <xdr:colOff>333375</xdr:colOff>
      <xdr:row>41</xdr:row>
      <xdr:rowOff>121129</xdr:rowOff>
    </xdr:to>
    <xdr:pic>
      <xdr:nvPicPr>
        <xdr:cNvPr id="4" name="Picture 3" descr="Pictur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7025" y="8028227"/>
          <a:ext cx="5991225" cy="4132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2009775</xdr:colOff>
      <xdr:row>0</xdr:row>
      <xdr:rowOff>0</xdr:rowOff>
    </xdr:from>
    <xdr:to>
      <xdr:col>3</xdr:col>
      <xdr:colOff>28576</xdr:colOff>
      <xdr:row>11</xdr:row>
      <xdr:rowOff>142876</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73025" y="0"/>
          <a:ext cx="3400426" cy="34004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590550</xdr:colOff>
      <xdr:row>0</xdr:row>
      <xdr:rowOff>9525</xdr:rowOff>
    </xdr:from>
    <xdr:to>
      <xdr:col>3</xdr:col>
      <xdr:colOff>3876676</xdr:colOff>
      <xdr:row>11</xdr:row>
      <xdr:rowOff>114301</xdr:rowOff>
    </xdr:to>
    <xdr:pic>
      <xdr:nvPicPr>
        <xdr:cNvPr id="2" name="Picture 1">
          <a:extLst>
            <a:ext uri="{FF2B5EF4-FFF2-40B4-BE49-F238E27FC236}">
              <a16:creationId xmlns:a16="http://schemas.microsoft.com/office/drawing/2014/main" id="{667593E3-77ED-4901-9A25-4D63951CB7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53725" y="9525"/>
          <a:ext cx="3286126" cy="3286126"/>
        </a:xfrm>
        <a:prstGeom prst="rect">
          <a:avLst/>
        </a:prstGeom>
      </xdr:spPr>
    </xdr:pic>
    <xdr:clientData/>
  </xdr:twoCellAnchor>
  <xdr:twoCellAnchor editAs="oneCell">
    <xdr:from>
      <xdr:col>2</xdr:col>
      <xdr:colOff>2962275</xdr:colOff>
      <xdr:row>35</xdr:row>
      <xdr:rowOff>66675</xdr:rowOff>
    </xdr:from>
    <xdr:to>
      <xdr:col>4</xdr:col>
      <xdr:colOff>180808</xdr:colOff>
      <xdr:row>51</xdr:row>
      <xdr:rowOff>22435</xdr:rowOff>
    </xdr:to>
    <xdr:pic>
      <xdr:nvPicPr>
        <xdr:cNvPr id="3" name="Picture 2" descr="Picture">
          <a:extLst>
            <a:ext uri="{FF2B5EF4-FFF2-40B4-BE49-F238E27FC236}">
              <a16:creationId xmlns:a16="http://schemas.microsoft.com/office/drawing/2014/main" id="{765AF883-8E7B-46C3-B7CE-983F97DD66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15425" y="8810625"/>
          <a:ext cx="5238583" cy="36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5105400</xdr:colOff>
      <xdr:row>25</xdr:row>
      <xdr:rowOff>46277</xdr:rowOff>
    </xdr:from>
    <xdr:to>
      <xdr:col>3</xdr:col>
      <xdr:colOff>333375</xdr:colOff>
      <xdr:row>41</xdr:row>
      <xdr:rowOff>121129</xdr:rowOff>
    </xdr:to>
    <xdr:pic>
      <xdr:nvPicPr>
        <xdr:cNvPr id="2" name="Picture 1" descr="Picture">
          <a:extLst>
            <a:ext uri="{FF2B5EF4-FFF2-40B4-BE49-F238E27FC236}">
              <a16:creationId xmlns:a16="http://schemas.microsoft.com/office/drawing/2014/main" id="{ABCD19DC-C56C-42A1-B235-C527AAC45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7025" y="8028227"/>
          <a:ext cx="5991225" cy="4132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2009775</xdr:colOff>
      <xdr:row>0</xdr:row>
      <xdr:rowOff>0</xdr:rowOff>
    </xdr:from>
    <xdr:to>
      <xdr:col>3</xdr:col>
      <xdr:colOff>28576</xdr:colOff>
      <xdr:row>11</xdr:row>
      <xdr:rowOff>142876</xdr:rowOff>
    </xdr:to>
    <xdr:pic>
      <xdr:nvPicPr>
        <xdr:cNvPr id="3" name="Picture 2">
          <a:extLst>
            <a:ext uri="{FF2B5EF4-FFF2-40B4-BE49-F238E27FC236}">
              <a16:creationId xmlns:a16="http://schemas.microsoft.com/office/drawing/2014/main" id="{241ED487-3B7D-489B-AD64-04A32136C3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73025" y="0"/>
          <a:ext cx="3400426" cy="34004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2776892</xdr:colOff>
      <xdr:row>34</xdr:row>
      <xdr:rowOff>38101</xdr:rowOff>
    </xdr:from>
    <xdr:to>
      <xdr:col>4</xdr:col>
      <xdr:colOff>114301</xdr:colOff>
      <xdr:row>49</xdr:row>
      <xdr:rowOff>6227</xdr:rowOff>
    </xdr:to>
    <xdr:pic>
      <xdr:nvPicPr>
        <xdr:cNvPr id="2" name="Picture 1" descr="Picture">
          <a:extLst>
            <a:ext uri="{FF2B5EF4-FFF2-40B4-BE49-F238E27FC236}">
              <a16:creationId xmlns:a16="http://schemas.microsoft.com/office/drawing/2014/main" id="{183EBE30-ECFF-4EB8-B51C-3437FB75B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6942" y="10534651"/>
          <a:ext cx="5357459" cy="3701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819150</xdr:colOff>
      <xdr:row>0</xdr:row>
      <xdr:rowOff>133350</xdr:rowOff>
    </xdr:from>
    <xdr:to>
      <xdr:col>3</xdr:col>
      <xdr:colOff>3990976</xdr:colOff>
      <xdr:row>10</xdr:row>
      <xdr:rowOff>104776</xdr:rowOff>
    </xdr:to>
    <xdr:pic>
      <xdr:nvPicPr>
        <xdr:cNvPr id="3" name="Picture 2">
          <a:extLst>
            <a:ext uri="{FF2B5EF4-FFF2-40B4-BE49-F238E27FC236}">
              <a16:creationId xmlns:a16="http://schemas.microsoft.com/office/drawing/2014/main" id="{81848618-7244-4724-9149-E87AB783E9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49225" y="133350"/>
          <a:ext cx="3171826" cy="31527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2624492</xdr:colOff>
      <xdr:row>34</xdr:row>
      <xdr:rowOff>57151</xdr:rowOff>
    </xdr:from>
    <xdr:to>
      <xdr:col>3</xdr:col>
      <xdr:colOff>3971926</xdr:colOff>
      <xdr:row>49</xdr:row>
      <xdr:rowOff>25277</xdr:rowOff>
    </xdr:to>
    <xdr:pic>
      <xdr:nvPicPr>
        <xdr:cNvPr id="2" name="Picture 1" descr="Picture">
          <a:extLst>
            <a:ext uri="{FF2B5EF4-FFF2-40B4-BE49-F238E27FC236}">
              <a16:creationId xmlns:a16="http://schemas.microsoft.com/office/drawing/2014/main" id="{711B1F90-3108-4D0D-B96F-125325AE8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4542" y="8572501"/>
          <a:ext cx="5357459" cy="3701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819150</xdr:colOff>
      <xdr:row>0</xdr:row>
      <xdr:rowOff>133350</xdr:rowOff>
    </xdr:from>
    <xdr:to>
      <xdr:col>3</xdr:col>
      <xdr:colOff>3990976</xdr:colOff>
      <xdr:row>10</xdr:row>
      <xdr:rowOff>104776</xdr:rowOff>
    </xdr:to>
    <xdr:pic>
      <xdr:nvPicPr>
        <xdr:cNvPr id="3" name="Picture 2">
          <a:extLst>
            <a:ext uri="{FF2B5EF4-FFF2-40B4-BE49-F238E27FC236}">
              <a16:creationId xmlns:a16="http://schemas.microsoft.com/office/drawing/2014/main" id="{22562932-017C-410B-93D7-E849090155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49225" y="133350"/>
          <a:ext cx="3171826" cy="31527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2624492</xdr:colOff>
      <xdr:row>34</xdr:row>
      <xdr:rowOff>57151</xdr:rowOff>
    </xdr:from>
    <xdr:to>
      <xdr:col>3</xdr:col>
      <xdr:colOff>3971926</xdr:colOff>
      <xdr:row>49</xdr:row>
      <xdr:rowOff>25277</xdr:rowOff>
    </xdr:to>
    <xdr:pic>
      <xdr:nvPicPr>
        <xdr:cNvPr id="2" name="Picture 1" descr="Picture">
          <a:extLst>
            <a:ext uri="{FF2B5EF4-FFF2-40B4-BE49-F238E27FC236}">
              <a16:creationId xmlns:a16="http://schemas.microsoft.com/office/drawing/2014/main" id="{A9EE364A-9D7A-4EE0-B28F-400A01711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4542" y="8572501"/>
          <a:ext cx="5357459" cy="3701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819150</xdr:colOff>
      <xdr:row>0</xdr:row>
      <xdr:rowOff>133350</xdr:rowOff>
    </xdr:from>
    <xdr:to>
      <xdr:col>3</xdr:col>
      <xdr:colOff>3990976</xdr:colOff>
      <xdr:row>10</xdr:row>
      <xdr:rowOff>104776</xdr:rowOff>
    </xdr:to>
    <xdr:pic>
      <xdr:nvPicPr>
        <xdr:cNvPr id="3" name="Picture 2">
          <a:extLst>
            <a:ext uri="{FF2B5EF4-FFF2-40B4-BE49-F238E27FC236}">
              <a16:creationId xmlns:a16="http://schemas.microsoft.com/office/drawing/2014/main" id="{9223096D-D4D7-4C61-BB1E-E3AB23312F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49225" y="133350"/>
          <a:ext cx="3171826" cy="31527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43"/>
  <sheetViews>
    <sheetView workbookViewId="0">
      <selection activeCell="A4" sqref="A4:J5"/>
    </sheetView>
  </sheetViews>
  <sheetFormatPr defaultColWidth="8.7109375" defaultRowHeight="15" x14ac:dyDescent="0.25"/>
  <cols>
    <col min="1" max="1" width="16.5703125" style="1" customWidth="1"/>
    <col min="2" max="9" width="15.85546875" style="1" customWidth="1"/>
    <col min="10" max="10" width="12.7109375" style="1" customWidth="1"/>
    <col min="11" max="16384" width="8.7109375" style="1"/>
  </cols>
  <sheetData>
    <row r="1" spans="1:12" ht="45.75" x14ac:dyDescent="0.65">
      <c r="A1" s="191" t="s">
        <v>121</v>
      </c>
      <c r="B1" s="191"/>
      <c r="C1" s="191"/>
      <c r="D1" s="191"/>
      <c r="E1" s="191"/>
      <c r="F1" s="191"/>
      <c r="G1" s="191"/>
      <c r="H1" s="191"/>
      <c r="I1" s="191"/>
      <c r="J1" s="191"/>
    </row>
    <row r="2" spans="1:12" ht="20.25" x14ac:dyDescent="0.3">
      <c r="A2" s="192" t="s">
        <v>124</v>
      </c>
      <c r="B2" s="192"/>
      <c r="C2" s="192"/>
      <c r="D2" s="192"/>
      <c r="E2" s="192"/>
      <c r="F2" s="192"/>
      <c r="G2" s="192"/>
      <c r="H2" s="192"/>
      <c r="I2" s="192"/>
      <c r="J2" s="192"/>
    </row>
    <row r="3" spans="1:12" ht="20.25" x14ac:dyDescent="0.3">
      <c r="A3" s="186" t="s">
        <v>196</v>
      </c>
      <c r="B3" s="186"/>
      <c r="C3" s="186"/>
      <c r="D3" s="186"/>
      <c r="E3" s="186"/>
      <c r="F3" s="186"/>
      <c r="G3" s="186"/>
      <c r="H3" s="186"/>
      <c r="I3" s="186"/>
      <c r="J3" s="186"/>
    </row>
    <row r="4" spans="1:12" x14ac:dyDescent="0.25">
      <c r="A4" s="193" t="s">
        <v>222</v>
      </c>
      <c r="B4" s="193"/>
      <c r="C4" s="193"/>
      <c r="D4" s="193"/>
      <c r="E4" s="193"/>
      <c r="F4" s="193"/>
      <c r="G4" s="193"/>
      <c r="H4" s="193"/>
      <c r="I4" s="193"/>
      <c r="J4" s="193"/>
    </row>
    <row r="5" spans="1:12" x14ac:dyDescent="0.25">
      <c r="A5" s="195" t="s">
        <v>223</v>
      </c>
      <c r="B5" s="195"/>
      <c r="C5" s="195"/>
      <c r="D5" s="195"/>
      <c r="E5" s="195"/>
      <c r="F5" s="195"/>
      <c r="G5" s="195"/>
      <c r="H5" s="195"/>
      <c r="I5" s="195"/>
      <c r="J5" s="195"/>
    </row>
    <row r="6" spans="1:12" ht="16.5" x14ac:dyDescent="0.3">
      <c r="B6" s="2"/>
      <c r="C6" s="2"/>
      <c r="D6" s="2"/>
      <c r="E6" s="2"/>
      <c r="F6" s="2"/>
      <c r="G6" s="2"/>
    </row>
    <row r="7" spans="1:12" ht="45.75" x14ac:dyDescent="0.65">
      <c r="A7" s="194" t="s">
        <v>193</v>
      </c>
      <c r="B7" s="194"/>
      <c r="C7" s="194"/>
      <c r="D7" s="194"/>
      <c r="E7" s="194"/>
      <c r="F7" s="194"/>
      <c r="G7" s="194"/>
      <c r="H7" s="194"/>
      <c r="I7" s="194"/>
      <c r="J7" s="194"/>
      <c r="K7" s="160"/>
      <c r="L7" s="160"/>
    </row>
    <row r="8" spans="1:12" ht="23.25" x14ac:dyDescent="0.35">
      <c r="A8" s="190" t="s">
        <v>122</v>
      </c>
      <c r="B8" s="190"/>
      <c r="C8" s="190"/>
      <c r="D8" s="190"/>
      <c r="E8" s="190"/>
      <c r="F8" s="190"/>
      <c r="G8" s="190"/>
      <c r="H8" s="190"/>
      <c r="I8" s="190"/>
      <c r="J8" s="190"/>
      <c r="K8" s="159"/>
      <c r="L8" s="159"/>
    </row>
    <row r="9" spans="1:12" ht="15.75" customHeight="1" x14ac:dyDescent="0.25">
      <c r="A9" s="189" t="s">
        <v>123</v>
      </c>
      <c r="B9" s="189"/>
      <c r="C9" s="189"/>
      <c r="D9" s="189"/>
      <c r="E9" s="189"/>
      <c r="F9" s="189"/>
      <c r="G9" s="189"/>
      <c r="H9" s="189"/>
      <c r="I9" s="189"/>
      <c r="J9" s="189"/>
      <c r="K9" s="168"/>
    </row>
    <row r="10" spans="1:12" ht="15.75" x14ac:dyDescent="0.25">
      <c r="B10" s="3"/>
      <c r="C10" s="3"/>
      <c r="D10" s="3"/>
      <c r="E10" s="3"/>
      <c r="F10" s="3"/>
      <c r="G10" s="3"/>
      <c r="H10" s="3"/>
      <c r="I10" s="3"/>
      <c r="J10" s="3"/>
    </row>
    <row r="11" spans="1:12" ht="20.25" x14ac:dyDescent="0.3">
      <c r="B11" s="186" t="s">
        <v>3</v>
      </c>
      <c r="C11" s="186"/>
      <c r="D11" s="117"/>
      <c r="E11" s="186" t="s">
        <v>8</v>
      </c>
      <c r="F11" s="186"/>
      <c r="G11" s="2"/>
      <c r="H11" s="186" t="s">
        <v>194</v>
      </c>
      <c r="I11" s="186"/>
      <c r="J11" s="2"/>
      <c r="K11" s="186"/>
      <c r="L11" s="186"/>
    </row>
    <row r="12" spans="1:12" s="7" customFormat="1" ht="15.75" x14ac:dyDescent="0.25">
      <c r="B12" s="187" t="s">
        <v>1</v>
      </c>
      <c r="C12" s="187"/>
      <c r="D12" s="119"/>
      <c r="E12" s="187" t="s">
        <v>1</v>
      </c>
      <c r="F12" s="187"/>
      <c r="G12" s="3"/>
      <c r="H12" s="187" t="s">
        <v>1</v>
      </c>
      <c r="I12" s="187"/>
      <c r="J12" s="3"/>
      <c r="K12" s="187"/>
      <c r="L12" s="187"/>
    </row>
    <row r="13" spans="1:12" ht="15.75" x14ac:dyDescent="0.25">
      <c r="B13" s="188" t="s">
        <v>99</v>
      </c>
      <c r="C13" s="188"/>
      <c r="D13" s="120"/>
      <c r="E13" s="188" t="s">
        <v>5</v>
      </c>
      <c r="F13" s="188"/>
      <c r="G13" s="3"/>
      <c r="H13" s="188" t="s">
        <v>213</v>
      </c>
      <c r="I13" s="188"/>
      <c r="J13" s="3"/>
      <c r="K13" s="188"/>
      <c r="L13" s="188"/>
    </row>
    <row r="14" spans="1:12" s="142" customFormat="1" ht="15.75" x14ac:dyDescent="0.25">
      <c r="B14" s="172" t="str">
        <f>'13P'!B4</f>
        <v>Rio VBC 13s</v>
      </c>
      <c r="C14" s="172"/>
      <c r="D14" s="145"/>
      <c r="E14" s="172" t="str">
        <f>'14P'!B4</f>
        <v>TX Legends 14 Blue</v>
      </c>
      <c r="F14" s="172"/>
      <c r="G14" s="143"/>
      <c r="H14" s="172" t="str">
        <f>'18P'!B4</f>
        <v>TXP 16 WHITE</v>
      </c>
      <c r="I14" s="172"/>
      <c r="J14" s="143"/>
      <c r="K14" s="172"/>
      <c r="L14" s="172"/>
    </row>
    <row r="15" spans="1:12" s="142" customFormat="1" ht="15.75" x14ac:dyDescent="0.25">
      <c r="B15" s="172" t="str">
        <f>'13P'!B5</f>
        <v>FWFIRE 131B</v>
      </c>
      <c r="C15" s="172"/>
      <c r="D15" s="145"/>
      <c r="E15" s="172" t="str">
        <f>'14P'!B5</f>
        <v>AAA14 Chaos</v>
      </c>
      <c r="F15" s="172"/>
      <c r="G15" s="143"/>
      <c r="H15" s="172" t="str">
        <f>'18P'!B5</f>
        <v>UVC 16U Red</v>
      </c>
      <c r="I15" s="172"/>
      <c r="J15" s="143"/>
      <c r="K15" s="172"/>
      <c r="L15" s="172"/>
    </row>
    <row r="16" spans="1:12" s="142" customFormat="1" ht="15.75" x14ac:dyDescent="0.25">
      <c r="B16" s="172" t="str">
        <f>'13P'!B6</f>
        <v>Allstars 13s Blue</v>
      </c>
      <c r="C16" s="172"/>
      <c r="D16" s="145"/>
      <c r="E16" s="172" t="str">
        <f>'14P'!B6</f>
        <v>FWFIRE 14G</v>
      </c>
      <c r="F16" s="172"/>
      <c r="G16" s="143"/>
      <c r="H16" s="172" t="str">
        <f>'18P'!B6</f>
        <v>SECVB</v>
      </c>
      <c r="I16" s="172"/>
      <c r="J16" s="143"/>
      <c r="K16" s="172"/>
      <c r="L16" s="172"/>
    </row>
    <row r="17" spans="2:12" s="142" customFormat="1" ht="15.75" x14ac:dyDescent="0.25">
      <c r="B17" s="172"/>
      <c r="C17" s="172"/>
      <c r="D17" s="145"/>
      <c r="E17" s="172" t="s">
        <v>0</v>
      </c>
      <c r="F17" s="172"/>
      <c r="G17" s="146"/>
      <c r="H17" s="172"/>
      <c r="I17" s="172"/>
      <c r="J17" s="144"/>
    </row>
    <row r="18" spans="2:12" ht="15.75" x14ac:dyDescent="0.25">
      <c r="B18" s="6"/>
      <c r="C18" s="3"/>
      <c r="D18" s="3"/>
      <c r="E18" s="3"/>
      <c r="F18" s="3"/>
      <c r="G18" s="3"/>
      <c r="H18" s="3"/>
      <c r="I18" s="6"/>
    </row>
    <row r="19" spans="2:12" ht="15.75" x14ac:dyDescent="0.25">
      <c r="B19" s="3"/>
      <c r="C19" s="3"/>
      <c r="D19" s="3"/>
      <c r="E19" s="3"/>
      <c r="F19" s="3"/>
      <c r="G19" s="3"/>
      <c r="H19" s="3"/>
      <c r="I19" s="3"/>
    </row>
    <row r="20" spans="2:12" ht="20.25" x14ac:dyDescent="0.3">
      <c r="B20" s="186" t="s">
        <v>3</v>
      </c>
      <c r="C20" s="186"/>
      <c r="D20" s="2"/>
      <c r="E20" s="186" t="s">
        <v>8</v>
      </c>
      <c r="F20" s="186"/>
      <c r="G20" s="2"/>
      <c r="H20" s="186" t="s">
        <v>194</v>
      </c>
      <c r="I20" s="186"/>
    </row>
    <row r="21" spans="2:12" s="7" customFormat="1" ht="15.75" x14ac:dyDescent="0.25">
      <c r="B21" s="187" t="s">
        <v>2</v>
      </c>
      <c r="C21" s="187"/>
      <c r="D21" s="3"/>
      <c r="E21" s="187" t="s">
        <v>2</v>
      </c>
      <c r="F21" s="187"/>
      <c r="G21" s="3"/>
      <c r="H21" s="187" t="s">
        <v>2</v>
      </c>
      <c r="I21" s="187"/>
    </row>
    <row r="22" spans="2:12" ht="15.75" x14ac:dyDescent="0.25">
      <c r="B22" s="188" t="s">
        <v>195</v>
      </c>
      <c r="C22" s="188"/>
      <c r="D22" s="3"/>
      <c r="E22" s="188" t="s">
        <v>6</v>
      </c>
      <c r="F22" s="188"/>
      <c r="G22" s="3"/>
      <c r="H22" s="188" t="s">
        <v>212</v>
      </c>
      <c r="I22" s="188"/>
    </row>
    <row r="23" spans="2:12" s="142" customFormat="1" ht="15.75" x14ac:dyDescent="0.25">
      <c r="B23" s="172" t="str">
        <f>'13P'!B20</f>
        <v>Allegiant 13 Blue</v>
      </c>
      <c r="C23" s="172"/>
      <c r="D23" s="143"/>
      <c r="E23" s="172" t="str">
        <f>'14P'!B20</f>
        <v>FWFIRE 14B</v>
      </c>
      <c r="F23" s="172"/>
      <c r="G23" s="143"/>
      <c r="H23" s="172" t="str">
        <f>'18P'!B20</f>
        <v>NRG 16 Elite Navy</v>
      </c>
      <c r="I23" s="172"/>
    </row>
    <row r="24" spans="2:12" s="142" customFormat="1" ht="15.75" x14ac:dyDescent="0.25">
      <c r="B24" s="172" t="str">
        <f>'13P'!B21</f>
        <v>FWFIRE 132B</v>
      </c>
      <c r="C24" s="172"/>
      <c r="D24" s="143"/>
      <c r="E24" s="172" t="str">
        <f>'14P'!B21</f>
        <v>UVC 14U Black</v>
      </c>
      <c r="F24" s="172"/>
      <c r="G24" s="143"/>
      <c r="H24" s="172" t="str">
        <f>'18P'!B21</f>
        <v>AOV 16s</v>
      </c>
      <c r="I24" s="172"/>
    </row>
    <row r="25" spans="2:12" s="142" customFormat="1" ht="15.75" x14ac:dyDescent="0.25">
      <c r="B25" s="172" t="str">
        <f>'13P'!B22</f>
        <v>Sky High 13 Purple</v>
      </c>
      <c r="C25" s="172"/>
      <c r="D25" s="143"/>
      <c r="E25" s="172" t="str">
        <f>'14P'!B22</f>
        <v>AAA14 Lightning</v>
      </c>
      <c r="F25" s="172"/>
      <c r="G25" s="143"/>
      <c r="H25" s="172" t="str">
        <f>'18P'!B22</f>
        <v>FWFIRE 17W</v>
      </c>
      <c r="I25" s="172"/>
    </row>
    <row r="26" spans="2:12" s="142" customFormat="1" ht="15.75" x14ac:dyDescent="0.25">
      <c r="B26" s="172" t="str">
        <f>'13P'!B23</f>
        <v>AAA13 Thunder</v>
      </c>
      <c r="C26" s="172"/>
      <c r="D26" s="143"/>
      <c r="E26" s="172"/>
      <c r="F26" s="172"/>
      <c r="G26" s="143"/>
      <c r="H26" s="172" t="str">
        <f>'18P'!B23</f>
        <v>ACCV 17/18 red travel</v>
      </c>
      <c r="I26" s="172"/>
    </row>
    <row r="27" spans="2:12" ht="16.5" x14ac:dyDescent="0.3">
      <c r="B27" s="2"/>
      <c r="C27" s="2"/>
      <c r="D27" s="2"/>
      <c r="E27" s="2"/>
      <c r="F27" s="2"/>
      <c r="G27" s="118"/>
      <c r="H27" s="118"/>
      <c r="I27" s="2"/>
    </row>
    <row r="28" spans="2:12" ht="21" thickBot="1" x14ac:dyDescent="0.35">
      <c r="B28" s="2"/>
      <c r="C28" s="2"/>
      <c r="D28" s="2"/>
      <c r="G28" s="2"/>
      <c r="H28" s="186"/>
      <c r="I28" s="186"/>
    </row>
    <row r="29" spans="2:12" ht="17.25" thickBot="1" x14ac:dyDescent="0.35">
      <c r="D29" s="2"/>
      <c r="E29" s="183" t="s">
        <v>7</v>
      </c>
      <c r="F29" s="183"/>
      <c r="G29" s="8"/>
      <c r="H29" s="184" t="s">
        <v>100</v>
      </c>
      <c r="I29" s="185"/>
      <c r="J29" s="2"/>
      <c r="K29" s="187"/>
      <c r="L29" s="187"/>
    </row>
    <row r="30" spans="2:12" ht="16.5" x14ac:dyDescent="0.3">
      <c r="D30" s="2"/>
      <c r="E30" s="180" t="s">
        <v>185</v>
      </c>
      <c r="F30" s="180"/>
      <c r="G30" s="8"/>
      <c r="H30" s="181" t="s">
        <v>188</v>
      </c>
      <c r="I30" s="182"/>
      <c r="J30" s="2"/>
      <c r="K30" s="188"/>
      <c r="L30" s="188"/>
    </row>
    <row r="31" spans="2:12" ht="16.5" x14ac:dyDescent="0.3">
      <c r="D31" s="2"/>
      <c r="E31" s="174" t="s">
        <v>186</v>
      </c>
      <c r="F31" s="174"/>
      <c r="G31" s="8"/>
      <c r="H31" s="175" t="s">
        <v>189</v>
      </c>
      <c r="I31" s="176"/>
      <c r="J31" s="2"/>
      <c r="K31" s="172"/>
      <c r="L31" s="172"/>
    </row>
    <row r="32" spans="2:12" ht="17.25" thickBot="1" x14ac:dyDescent="0.35">
      <c r="D32" s="2"/>
      <c r="E32" s="177" t="s">
        <v>187</v>
      </c>
      <c r="F32" s="177"/>
      <c r="G32" s="8"/>
      <c r="H32" s="175" t="s">
        <v>190</v>
      </c>
      <c r="I32" s="176"/>
      <c r="J32" s="2"/>
      <c r="K32" s="172"/>
      <c r="L32" s="172"/>
    </row>
    <row r="33" spans="1:12" ht="17.25" thickBot="1" x14ac:dyDescent="0.35">
      <c r="D33" s="2"/>
      <c r="E33" s="2"/>
      <c r="F33" s="2"/>
      <c r="G33" s="2"/>
      <c r="H33" s="178" t="s">
        <v>191</v>
      </c>
      <c r="I33" s="179"/>
      <c r="J33" s="2"/>
      <c r="K33" s="172"/>
      <c r="L33" s="172"/>
    </row>
    <row r="34" spans="1:12" ht="16.5" x14ac:dyDescent="0.3">
      <c r="A34" s="2"/>
      <c r="B34" s="2"/>
      <c r="C34" s="2"/>
      <c r="D34" s="2"/>
      <c r="E34" s="173"/>
      <c r="F34" s="173"/>
      <c r="G34" s="2"/>
    </row>
    <row r="35" spans="1:12" ht="16.5" x14ac:dyDescent="0.3">
      <c r="A35" s="2"/>
      <c r="B35" s="2"/>
      <c r="C35" s="2"/>
      <c r="D35" s="2"/>
      <c r="E35" s="173"/>
      <c r="F35" s="173"/>
      <c r="G35" s="2"/>
    </row>
    <row r="36" spans="1:12" ht="16.5" x14ac:dyDescent="0.3">
      <c r="A36" s="2"/>
      <c r="B36" s="2"/>
      <c r="C36" s="2"/>
      <c r="D36" s="2"/>
      <c r="E36" s="2"/>
      <c r="F36" s="5" t="s">
        <v>118</v>
      </c>
      <c r="G36" s="8"/>
      <c r="H36" s="2"/>
    </row>
    <row r="37" spans="1:12" ht="16.5" x14ac:dyDescent="0.3">
      <c r="A37" s="2"/>
      <c r="B37" s="2"/>
      <c r="C37" s="2"/>
      <c r="D37" s="2"/>
      <c r="E37" s="2"/>
      <c r="F37" s="5" t="s">
        <v>119</v>
      </c>
      <c r="G37" s="8"/>
      <c r="H37" s="2"/>
    </row>
    <row r="38" spans="1:12" ht="16.5" x14ac:dyDescent="0.3">
      <c r="A38" s="2"/>
      <c r="B38" s="2"/>
      <c r="C38" s="2"/>
      <c r="D38" s="2"/>
      <c r="E38" s="2"/>
      <c r="F38" s="2"/>
      <c r="G38" s="2"/>
      <c r="H38" s="2"/>
    </row>
    <row r="39" spans="1:12" ht="15.75" x14ac:dyDescent="0.25">
      <c r="C39" s="9"/>
    </row>
    <row r="40" spans="1:12" ht="16.5" x14ac:dyDescent="0.3">
      <c r="A40" s="10"/>
      <c r="C40" s="10"/>
    </row>
    <row r="41" spans="1:12" ht="16.5" x14ac:dyDescent="0.3">
      <c r="B41" s="10"/>
      <c r="C41" s="10"/>
      <c r="D41" s="10"/>
      <c r="E41" s="10"/>
      <c r="F41" s="10"/>
      <c r="G41" s="10"/>
    </row>
    <row r="42" spans="1:12" ht="16.5" x14ac:dyDescent="0.3">
      <c r="B42" s="10"/>
      <c r="C42" s="10"/>
      <c r="D42" s="10"/>
      <c r="E42" s="10"/>
      <c r="F42" s="10"/>
      <c r="G42" s="10"/>
    </row>
    <row r="43" spans="1:12" ht="16.5" x14ac:dyDescent="0.3">
      <c r="B43" s="10"/>
      <c r="C43" s="10"/>
      <c r="D43" s="10"/>
      <c r="E43" s="10"/>
      <c r="F43" s="10"/>
      <c r="G43" s="10"/>
    </row>
  </sheetData>
  <sheetProtection selectLockedCells="1" selectUnlockedCells="1"/>
  <mergeCells count="73">
    <mergeCell ref="A1:J1"/>
    <mergeCell ref="A2:J2"/>
    <mergeCell ref="A3:J3"/>
    <mergeCell ref="A4:J4"/>
    <mergeCell ref="A7:J7"/>
    <mergeCell ref="A5:J5"/>
    <mergeCell ref="A9:J9"/>
    <mergeCell ref="A8:J8"/>
    <mergeCell ref="K11:L11"/>
    <mergeCell ref="B11:C11"/>
    <mergeCell ref="E11:F11"/>
    <mergeCell ref="H11:I11"/>
    <mergeCell ref="K12:L12"/>
    <mergeCell ref="B13:C13"/>
    <mergeCell ref="E13:F13"/>
    <mergeCell ref="H13:I13"/>
    <mergeCell ref="K13:L13"/>
    <mergeCell ref="B12:C12"/>
    <mergeCell ref="E12:F12"/>
    <mergeCell ref="H12:I12"/>
    <mergeCell ref="B14:C14"/>
    <mergeCell ref="E14:F14"/>
    <mergeCell ref="H14:I14"/>
    <mergeCell ref="K14:L14"/>
    <mergeCell ref="B15:C15"/>
    <mergeCell ref="E15:F15"/>
    <mergeCell ref="H15:I15"/>
    <mergeCell ref="K15:L15"/>
    <mergeCell ref="B16:C16"/>
    <mergeCell ref="E16:F16"/>
    <mergeCell ref="H16:I16"/>
    <mergeCell ref="K16:L16"/>
    <mergeCell ref="B17:C17"/>
    <mergeCell ref="E17:F17"/>
    <mergeCell ref="H17:I17"/>
    <mergeCell ref="B20:C20"/>
    <mergeCell ref="E20:F20"/>
    <mergeCell ref="H20:I20"/>
    <mergeCell ref="B21:C21"/>
    <mergeCell ref="E21:F21"/>
    <mergeCell ref="H21:I21"/>
    <mergeCell ref="B22:C22"/>
    <mergeCell ref="E22:F22"/>
    <mergeCell ref="H22:I22"/>
    <mergeCell ref="B23:C23"/>
    <mergeCell ref="E23:F23"/>
    <mergeCell ref="H23:I23"/>
    <mergeCell ref="B26:C26"/>
    <mergeCell ref="E26:F26"/>
    <mergeCell ref="H26:I26"/>
    <mergeCell ref="E29:F29"/>
    <mergeCell ref="H29:I29"/>
    <mergeCell ref="H28:I28"/>
    <mergeCell ref="K29:L29"/>
    <mergeCell ref="K30:L30"/>
    <mergeCell ref="B24:C24"/>
    <mergeCell ref="E24:F24"/>
    <mergeCell ref="H24:I24"/>
    <mergeCell ref="B25:C25"/>
    <mergeCell ref="E25:F25"/>
    <mergeCell ref="H25:I25"/>
    <mergeCell ref="K31:L31"/>
    <mergeCell ref="K32:L32"/>
    <mergeCell ref="K33:L33"/>
    <mergeCell ref="E35:F35"/>
    <mergeCell ref="E31:F31"/>
    <mergeCell ref="H31:I31"/>
    <mergeCell ref="E32:F32"/>
    <mergeCell ref="H32:I32"/>
    <mergeCell ref="H33:I33"/>
    <mergeCell ref="E34:F34"/>
    <mergeCell ref="E30:F30"/>
    <mergeCell ref="H30:I30"/>
  </mergeCells>
  <pageMargins left="1" right="1" top="0.75" bottom="0.5" header="0.51180555555555596" footer="0.51180555555555596"/>
  <pageSetup scale="71"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AC31"/>
  <sheetViews>
    <sheetView workbookViewId="0">
      <selection activeCell="A34" sqref="A34:XFD50"/>
    </sheetView>
  </sheetViews>
  <sheetFormatPr defaultColWidth="8.7109375" defaultRowHeight="15" x14ac:dyDescent="0.25"/>
  <cols>
    <col min="1" max="1" width="8.7109375" style="1"/>
    <col min="2" max="2" width="10.42578125" style="1" customWidth="1"/>
    <col min="3" max="16384" width="8.7109375" style="1"/>
  </cols>
  <sheetData>
    <row r="1" spans="1:27" ht="15.75" thickBot="1" x14ac:dyDescent="0.3">
      <c r="S1" s="1" t="s">
        <v>148</v>
      </c>
    </row>
    <row r="2" spans="1:27" ht="27" x14ac:dyDescent="0.35">
      <c r="A2" s="206" t="str">
        <f>S1</f>
        <v>18's</v>
      </c>
      <c r="B2" s="206"/>
      <c r="C2" s="207" t="str">
        <f>S2</f>
        <v>Fort Worth Open</v>
      </c>
      <c r="D2" s="207"/>
      <c r="E2" s="207"/>
      <c r="F2" s="207"/>
      <c r="G2" s="207"/>
      <c r="H2" s="207"/>
      <c r="I2" s="208" t="s">
        <v>41</v>
      </c>
      <c r="J2" s="208"/>
      <c r="K2" s="209" t="s">
        <v>42</v>
      </c>
      <c r="L2" s="209"/>
      <c r="M2" s="210" t="s">
        <v>43</v>
      </c>
      <c r="N2" s="210"/>
      <c r="S2" s="1" t="s">
        <v>121</v>
      </c>
    </row>
    <row r="3" spans="1:27" ht="18.75" thickBot="1" x14ac:dyDescent="0.3">
      <c r="A3" s="211" t="s">
        <v>1</v>
      </c>
      <c r="B3" s="211"/>
      <c r="C3" s="212" t="s">
        <v>111</v>
      </c>
      <c r="D3" s="212"/>
      <c r="E3" s="212"/>
      <c r="F3" s="212"/>
      <c r="G3" s="212"/>
      <c r="H3" s="212"/>
      <c r="I3" s="29" t="s">
        <v>45</v>
      </c>
      <c r="J3" s="29" t="s">
        <v>46</v>
      </c>
      <c r="K3" s="213" t="s">
        <v>47</v>
      </c>
      <c r="L3" s="213"/>
      <c r="M3" s="214" t="s">
        <v>48</v>
      </c>
      <c r="N3" s="214"/>
    </row>
    <row r="4" spans="1:27" ht="18" x14ac:dyDescent="0.25">
      <c r="A4" s="30" t="s">
        <v>49</v>
      </c>
      <c r="B4" s="31" t="str">
        <f>S5</f>
        <v>TXP 16 WHITE</v>
      </c>
      <c r="C4" s="31"/>
      <c r="D4" s="31"/>
      <c r="E4" s="31"/>
      <c r="F4" s="31"/>
      <c r="G4" s="31"/>
      <c r="H4" s="32"/>
      <c r="I4" s="33">
        <f>V12</f>
        <v>0</v>
      </c>
      <c r="J4" s="33">
        <f>W12</f>
        <v>0</v>
      </c>
      <c r="K4" s="236" t="str">
        <f>IF(C11="","",(C10+C11+C12+G10+G11+G12)-(D10+D11+D12+H10+H11+H12))</f>
        <v/>
      </c>
      <c r="L4" s="237"/>
      <c r="M4" s="238"/>
      <c r="N4" s="239"/>
      <c r="P4" s="1" t="str">
        <f>IF(N7="yes",IF(M4=1,B4,IF(M5=1,B5,IF(M6=1,B6,0))),"1st Place in "&amp;A3)</f>
        <v>1st Place in Pool 1</v>
      </c>
      <c r="S4" t="s">
        <v>149</v>
      </c>
      <c r="AA4" s="1" t="e">
        <f ca="1">AA4:AB17</f>
        <v>#VALUE!</v>
      </c>
    </row>
    <row r="5" spans="1:27" ht="18" x14ac:dyDescent="0.25">
      <c r="A5" s="34" t="s">
        <v>50</v>
      </c>
      <c r="B5" s="35" t="str">
        <f>S8</f>
        <v>UVC 16U Red</v>
      </c>
      <c r="C5" s="35"/>
      <c r="D5" s="35"/>
      <c r="E5" s="35"/>
      <c r="F5" s="35"/>
      <c r="G5" s="35"/>
      <c r="H5" s="36"/>
      <c r="I5" s="171">
        <f>X12</f>
        <v>0</v>
      </c>
      <c r="J5" s="171">
        <f>Y12</f>
        <v>0</v>
      </c>
      <c r="K5" s="240" t="str">
        <f>IF(E11="","",(E10+E11+E12+H10+H11+H12)-(F10+F11+F12+G10+G11+G12))</f>
        <v/>
      </c>
      <c r="L5" s="241"/>
      <c r="M5" s="242"/>
      <c r="N5" s="243"/>
      <c r="P5" s="1" t="str">
        <f>IF(N7="yes",IF(M4=2,B4,IF(M5=2,B5,IF(M6=2,B6))),"2nd Place in "&amp;A3)</f>
        <v>2nd Place in Pool 1</v>
      </c>
      <c r="S5" t="s">
        <v>150</v>
      </c>
    </row>
    <row r="6" spans="1:27" ht="18.75" thickBot="1" x14ac:dyDescent="0.3">
      <c r="A6" s="34" t="s">
        <v>51</v>
      </c>
      <c r="B6" s="35" t="str">
        <f>S9</f>
        <v>SECVB</v>
      </c>
      <c r="C6" s="35"/>
      <c r="D6" s="35"/>
      <c r="E6" s="35"/>
      <c r="F6" s="35"/>
      <c r="G6" s="35"/>
      <c r="H6" s="36"/>
      <c r="I6" s="29">
        <f>Z12</f>
        <v>0</v>
      </c>
      <c r="J6" s="29">
        <f>AA12</f>
        <v>0</v>
      </c>
      <c r="K6" s="244" t="str">
        <f>IF(D11="","",(D10+D11+D12+F10+F11+F12)-(C10+C11+C12+E10+E11+E12))</f>
        <v/>
      </c>
      <c r="L6" s="245"/>
      <c r="M6" s="246"/>
      <c r="N6" s="247"/>
      <c r="P6" s="1" t="str">
        <f>IF(N7="yes",IF(M4=3,B4,IF(M5=3,B5,IF(M6=3,B6))),"3rd Place in "&amp;A3)</f>
        <v>3rd Place in Pool 1</v>
      </c>
      <c r="S6" t="s">
        <v>141</v>
      </c>
      <c r="V6" s="1">
        <f>IF(C10&gt;D10,1,0)</f>
        <v>0</v>
      </c>
      <c r="W6" s="1">
        <f>IF(C11&lt;D11,1,0)</f>
        <v>0</v>
      </c>
      <c r="X6" s="1">
        <f>IF(E11&gt;F11,1,0)</f>
        <v>0</v>
      </c>
      <c r="Y6" s="1">
        <f>IF(E11&lt;F11,1,0)</f>
        <v>0</v>
      </c>
      <c r="Z6" s="1">
        <f>IF(D11&gt;C11,1,0)</f>
        <v>0</v>
      </c>
      <c r="AA6" s="1">
        <f>IF(D11&lt;C11,1,0)</f>
        <v>0</v>
      </c>
    </row>
    <row r="7" spans="1:27" ht="18" x14ac:dyDescent="0.25">
      <c r="A7" s="226" t="s">
        <v>53</v>
      </c>
      <c r="B7" s="227"/>
      <c r="C7" s="228">
        <v>0.33333333333333331</v>
      </c>
      <c r="D7" s="229"/>
      <c r="E7" s="230" t="s">
        <v>54</v>
      </c>
      <c r="F7" s="231"/>
      <c r="G7" s="232" t="s">
        <v>54</v>
      </c>
      <c r="H7" s="233"/>
      <c r="I7" s="234"/>
      <c r="J7" s="235"/>
      <c r="K7" s="235"/>
      <c r="L7" s="235"/>
      <c r="M7" s="62" t="s">
        <v>65</v>
      </c>
      <c r="N7" s="62" t="s">
        <v>66</v>
      </c>
      <c r="S7" t="s">
        <v>151</v>
      </c>
      <c r="V7" s="1">
        <f>IF(C11&gt;D11,1,0)</f>
        <v>0</v>
      </c>
      <c r="W7" s="1">
        <f>IF(C12&lt;D12,1,0)</f>
        <v>0</v>
      </c>
      <c r="X7" s="1">
        <f>IF(E12&gt;F12,1,0)</f>
        <v>0</v>
      </c>
      <c r="Y7" s="1">
        <f>IF(E12&lt;F12,1,0)</f>
        <v>0</v>
      </c>
      <c r="Z7" s="1">
        <f>IF(D12&gt;C12,1,0)</f>
        <v>0</v>
      </c>
      <c r="AA7" s="1">
        <f>IF(D12&lt;C12,1,0)</f>
        <v>0</v>
      </c>
    </row>
    <row r="8" spans="1:27" ht="18" x14ac:dyDescent="0.25">
      <c r="A8" s="258" t="s">
        <v>55</v>
      </c>
      <c r="B8" s="259"/>
      <c r="C8" s="260"/>
      <c r="D8" s="250"/>
      <c r="E8" s="260"/>
      <c r="F8" s="250"/>
      <c r="G8" s="260"/>
      <c r="H8" s="261"/>
      <c r="I8" s="262"/>
      <c r="J8" s="253"/>
      <c r="K8" s="253"/>
      <c r="L8" s="253"/>
      <c r="M8" s="253"/>
      <c r="N8" s="253"/>
      <c r="S8" t="s">
        <v>152</v>
      </c>
      <c r="V8" s="1">
        <f>IF(C12&gt;D12,1,0)</f>
        <v>0</v>
      </c>
      <c r="W8" s="1">
        <f>IF(G11&lt;H11,1,0)</f>
        <v>0</v>
      </c>
      <c r="X8" s="1">
        <f>IF(E10&gt;F10,1,0)</f>
        <v>0</v>
      </c>
      <c r="Y8" s="1">
        <f>IF(E10&lt;F10,1,0)</f>
        <v>0</v>
      </c>
      <c r="Z8" s="1">
        <f>IF(D10&gt;C10,1,0)</f>
        <v>0</v>
      </c>
      <c r="AA8" s="1">
        <f>IF(D10&lt;C10,1,0)</f>
        <v>0</v>
      </c>
    </row>
    <row r="9" spans="1:27" ht="18.75" thickBot="1" x14ac:dyDescent="0.3">
      <c r="A9" s="254" t="s">
        <v>56</v>
      </c>
      <c r="B9" s="255"/>
      <c r="C9" s="246" t="s">
        <v>57</v>
      </c>
      <c r="D9" s="255"/>
      <c r="E9" s="246" t="s">
        <v>60</v>
      </c>
      <c r="F9" s="255"/>
      <c r="G9" s="246" t="s">
        <v>62</v>
      </c>
      <c r="H9" s="247"/>
      <c r="I9" s="256"/>
      <c r="J9" s="257"/>
      <c r="K9" s="257"/>
      <c r="L9" s="257"/>
      <c r="M9" s="257"/>
      <c r="N9" s="257"/>
      <c r="S9" t="s">
        <v>139</v>
      </c>
      <c r="V9" s="1">
        <f>IF(G10&gt;H10,1,0)</f>
        <v>0</v>
      </c>
      <c r="W9" s="1">
        <f>IF(G12&lt;H12,1,0)</f>
        <v>0</v>
      </c>
      <c r="X9" s="1">
        <f>IF(H10&gt;G10,1,0)</f>
        <v>0</v>
      </c>
      <c r="Y9" s="1">
        <f>IF(H10&lt;G10,1,0)</f>
        <v>0</v>
      </c>
      <c r="Z9" s="1">
        <f>IF(F10&gt;E10,1,0)</f>
        <v>0</v>
      </c>
      <c r="AA9" s="1">
        <f>IF(F10&lt;E10,1,0)</f>
        <v>0</v>
      </c>
    </row>
    <row r="10" spans="1:27" ht="18" x14ac:dyDescent="0.25">
      <c r="A10" s="248" t="s">
        <v>63</v>
      </c>
      <c r="B10" s="218"/>
      <c r="C10" s="40"/>
      <c r="D10" s="40"/>
      <c r="E10" s="40"/>
      <c r="F10" s="40"/>
      <c r="G10" s="40"/>
      <c r="H10" s="41"/>
      <c r="I10" s="63"/>
      <c r="J10" s="63"/>
      <c r="K10" s="63"/>
      <c r="L10" s="63"/>
      <c r="M10" s="63"/>
      <c r="N10" s="63"/>
      <c r="S10" t="s">
        <v>153</v>
      </c>
      <c r="V10" s="1">
        <f>IF(G11&gt;H11,1,0)</f>
        <v>0</v>
      </c>
      <c r="W10" s="1">
        <f>IF(C10&lt;D10,1,0)</f>
        <v>0</v>
      </c>
      <c r="X10" s="1">
        <f>IF(H11&gt;G11,1,0)</f>
        <v>0</v>
      </c>
      <c r="Y10" s="1">
        <f>IF(H11&lt;G11,1,0)</f>
        <v>0</v>
      </c>
      <c r="Z10" s="1">
        <f>IF(F11&gt;E11,1,0)</f>
        <v>0</v>
      </c>
      <c r="AA10" s="1">
        <f>IF(F11&lt;E11,1,0)</f>
        <v>0</v>
      </c>
    </row>
    <row r="11" spans="1:27" ht="18" x14ac:dyDescent="0.25">
      <c r="A11" s="249" t="s">
        <v>64</v>
      </c>
      <c r="B11" s="250"/>
      <c r="C11" s="40"/>
      <c r="D11" s="40"/>
      <c r="E11" s="40"/>
      <c r="F11" s="40"/>
      <c r="G11" s="40"/>
      <c r="H11" s="41"/>
      <c r="I11" s="63"/>
      <c r="J11" s="63"/>
      <c r="K11" s="63"/>
      <c r="L11" s="63"/>
      <c r="M11" s="63"/>
      <c r="N11" s="63"/>
      <c r="S11" t="s">
        <v>154</v>
      </c>
      <c r="V11" s="1">
        <f>IF(G12&gt;H12,1,0)</f>
        <v>0</v>
      </c>
      <c r="W11" s="1">
        <f>IF(G10&lt;H10,1,0)</f>
        <v>0</v>
      </c>
      <c r="X11" s="1">
        <f>IF(H12&gt;G12,1,0)</f>
        <v>0</v>
      </c>
      <c r="Y11" s="1">
        <f>IF(H12&lt;G12,1,0)</f>
        <v>0</v>
      </c>
      <c r="Z11" s="1">
        <f>IF(F12&gt;E12,1,0)</f>
        <v>0</v>
      </c>
      <c r="AA11" s="1">
        <f>IF(F12&lt;E12,1,0)</f>
        <v>0</v>
      </c>
    </row>
    <row r="12" spans="1:27" ht="18.75" thickBot="1" x14ac:dyDescent="0.3">
      <c r="A12" s="251" t="s">
        <v>78</v>
      </c>
      <c r="B12" s="252"/>
      <c r="C12" s="42"/>
      <c r="D12" s="42"/>
      <c r="E12" s="42"/>
      <c r="F12" s="42"/>
      <c r="G12" s="42"/>
      <c r="H12" s="43"/>
      <c r="I12" s="63"/>
      <c r="J12" s="63"/>
      <c r="K12" s="63"/>
      <c r="L12" s="63"/>
      <c r="M12" s="63"/>
      <c r="N12" s="63"/>
      <c r="S12" t="s">
        <v>155</v>
      </c>
      <c r="V12" s="1">
        <f t="shared" ref="V12:AA12" si="0">SUM(V6:V11)</f>
        <v>0</v>
      </c>
      <c r="W12" s="1">
        <f t="shared" si="0"/>
        <v>0</v>
      </c>
      <c r="X12" s="1">
        <f t="shared" si="0"/>
        <v>0</v>
      </c>
      <c r="Y12" s="1">
        <f t="shared" si="0"/>
        <v>0</v>
      </c>
      <c r="Z12" s="1">
        <f t="shared" si="0"/>
        <v>0</v>
      </c>
      <c r="AA12" s="1">
        <f t="shared" si="0"/>
        <v>0</v>
      </c>
    </row>
    <row r="13" spans="1:27" ht="16.5" x14ac:dyDescent="0.3">
      <c r="M13" s="139"/>
      <c r="N13" s="139"/>
    </row>
    <row r="14" spans="1:27" ht="16.5" x14ac:dyDescent="0.3">
      <c r="M14" s="139"/>
      <c r="N14" s="139"/>
      <c r="S14" s="99"/>
    </row>
    <row r="17" spans="1:29" ht="15.75" thickBot="1" x14ac:dyDescent="0.3"/>
    <row r="18" spans="1:29" ht="27" x14ac:dyDescent="0.35">
      <c r="A18" s="206" t="str">
        <f>S1</f>
        <v>18's</v>
      </c>
      <c r="B18" s="206"/>
      <c r="C18" s="207" t="str">
        <f>S2</f>
        <v>Fort Worth Open</v>
      </c>
      <c r="D18" s="207"/>
      <c r="E18" s="207"/>
      <c r="F18" s="207"/>
      <c r="G18" s="207"/>
      <c r="H18" s="207"/>
      <c r="I18" s="208" t="s">
        <v>41</v>
      </c>
      <c r="J18" s="208"/>
      <c r="K18" s="209" t="s">
        <v>42</v>
      </c>
      <c r="L18" s="209"/>
      <c r="M18" s="210" t="s">
        <v>43</v>
      </c>
      <c r="N18" s="210"/>
    </row>
    <row r="19" spans="1:29" ht="18.75" thickBot="1" x14ac:dyDescent="0.3">
      <c r="A19" s="211" t="s">
        <v>2</v>
      </c>
      <c r="B19" s="211"/>
      <c r="C19" s="212" t="s">
        <v>219</v>
      </c>
      <c r="D19" s="212"/>
      <c r="E19" s="212"/>
      <c r="F19" s="212"/>
      <c r="G19" s="212"/>
      <c r="H19" s="212"/>
      <c r="I19" s="29" t="s">
        <v>45</v>
      </c>
      <c r="J19" s="29" t="s">
        <v>46</v>
      </c>
      <c r="K19" s="213" t="s">
        <v>47</v>
      </c>
      <c r="L19" s="213"/>
      <c r="M19" s="214" t="s">
        <v>48</v>
      </c>
      <c r="N19" s="214"/>
    </row>
    <row r="20" spans="1:29" ht="18" x14ac:dyDescent="0.25">
      <c r="A20" s="30" t="s">
        <v>49</v>
      </c>
      <c r="B20" s="31" t="str">
        <f>S6</f>
        <v>NRG 16 Elite Navy</v>
      </c>
      <c r="C20" s="31"/>
      <c r="D20" s="31"/>
      <c r="E20" s="31"/>
      <c r="F20" s="31"/>
      <c r="G20" s="31"/>
      <c r="H20" s="32"/>
      <c r="I20" s="33">
        <f>V28</f>
        <v>0</v>
      </c>
      <c r="J20" s="33">
        <f>W28</f>
        <v>0</v>
      </c>
      <c r="K20" s="236" t="str">
        <f>IF(C27="","",(C27+C28+G27+G28+M27+M28)-(D27+D28+H27+H28+N27+N28))</f>
        <v/>
      </c>
      <c r="L20" s="237"/>
      <c r="M20" s="238"/>
      <c r="N20" s="239"/>
      <c r="P20" s="1" t="str">
        <f>IF(N29="yes",IF(M20=1,B20,IF(M21=1,B21,IF(M22=1,B22,IF(M23=1,B23)))),"1st Place in "&amp;A19)</f>
        <v>1st Place in Pool 2</v>
      </c>
    </row>
    <row r="21" spans="1:29" ht="18" x14ac:dyDescent="0.25">
      <c r="A21" s="34" t="s">
        <v>50</v>
      </c>
      <c r="B21" s="35" t="str">
        <f>S7</f>
        <v>AOV 16s</v>
      </c>
      <c r="C21" s="35"/>
      <c r="D21" s="35"/>
      <c r="E21" s="35"/>
      <c r="F21" s="35"/>
      <c r="G21" s="35"/>
      <c r="H21" s="36"/>
      <c r="I21" s="171">
        <f>X28</f>
        <v>0</v>
      </c>
      <c r="J21" s="171">
        <f>Y28</f>
        <v>0</v>
      </c>
      <c r="K21" s="240" t="str">
        <f>IF(E27="","",(E27+E28+I27+I28+N27+N28)-(F27+F28+J27+J28+M27+M28))</f>
        <v/>
      </c>
      <c r="L21" s="241"/>
      <c r="M21" s="242"/>
      <c r="N21" s="243"/>
      <c r="P21" s="1" t="str">
        <f>IF(N29="yes",IF(M20=2,B20,IF(M21=2,B21,IF(M22=2,B22,IF(M23=2,B23)))),"2nd Place in "&amp;A19)</f>
        <v>2nd Place in Pool 2</v>
      </c>
    </row>
    <row r="22" spans="1:29" ht="18" x14ac:dyDescent="0.25">
      <c r="A22" s="34" t="s">
        <v>51</v>
      </c>
      <c r="B22" s="35" t="str">
        <f>S10</f>
        <v>FWFIRE 17W</v>
      </c>
      <c r="C22" s="35"/>
      <c r="D22" s="35"/>
      <c r="E22" s="35"/>
      <c r="F22" s="35"/>
      <c r="G22" s="35"/>
      <c r="H22" s="36"/>
      <c r="I22" s="171">
        <f>Z28</f>
        <v>0</v>
      </c>
      <c r="J22" s="171">
        <f>AA28</f>
        <v>0</v>
      </c>
      <c r="K22" s="240" t="str">
        <f>IF(D27="","",(D27+D28+J27+J28+K27+K28)-(C27+C28+I27+I28+L27+L28))</f>
        <v/>
      </c>
      <c r="L22" s="241"/>
      <c r="M22" s="242"/>
      <c r="N22" s="243"/>
      <c r="P22" s="1" t="str">
        <f>IF(N29="yes",IF(M20=3,B20,IF(M21=3,B21,IF(M22=3,B22,IF(M23=3,B23)))),"3rd Place in "&amp;A19)</f>
        <v>3rd Place in Pool 2</v>
      </c>
      <c r="V22" s="1">
        <f>IF(C27&gt;D27,1,0)</f>
        <v>0</v>
      </c>
      <c r="W22" s="1">
        <f>IF(C27&lt;D27,1,0)</f>
        <v>0</v>
      </c>
      <c r="X22" s="1">
        <f>IF(E27&gt;F27,1,0)</f>
        <v>0</v>
      </c>
      <c r="Y22" s="1">
        <f>IF(E27&lt;F27,1,0)</f>
        <v>0</v>
      </c>
      <c r="Z22" s="1">
        <f>IF(D27&gt;C27,1,0)</f>
        <v>0</v>
      </c>
      <c r="AA22" s="1">
        <f>IF(D27&lt;C27,1,0)</f>
        <v>0</v>
      </c>
      <c r="AB22" s="1">
        <f>IF(F27&gt;E27,1,0)</f>
        <v>0</v>
      </c>
      <c r="AC22" s="1">
        <f>IF(F27&lt;E27,1,0)</f>
        <v>0</v>
      </c>
    </row>
    <row r="23" spans="1:29" ht="18.75" thickBot="1" x14ac:dyDescent="0.3">
      <c r="A23" s="37" t="s">
        <v>52</v>
      </c>
      <c r="B23" s="38" t="str">
        <f>S11</f>
        <v>ACCV 17/18 red travel</v>
      </c>
      <c r="C23" s="38"/>
      <c r="D23" s="38"/>
      <c r="E23" s="38"/>
      <c r="F23" s="38"/>
      <c r="G23" s="38"/>
      <c r="H23" s="39"/>
      <c r="I23" s="171">
        <f>AB28</f>
        <v>0</v>
      </c>
      <c r="J23" s="171">
        <f>AC28</f>
        <v>0</v>
      </c>
      <c r="K23" s="244" t="str">
        <f>IF(F27="","",(F27+F28+H27+H28+L27+L28)-(E27+E28+G27+G28+K27+K28))</f>
        <v/>
      </c>
      <c r="L23" s="245"/>
      <c r="M23" s="246"/>
      <c r="N23" s="247"/>
      <c r="P23" s="1" t="str">
        <f>IF(N29="yes",IF(M20=4,B20,IF(M21=4,B21,IF(M22=4,B22,IF(M23=4,B23)))),"4th Place in "&amp;A19)</f>
        <v>4th Place in Pool 2</v>
      </c>
      <c r="V23" s="1">
        <f>IF(C28&gt;D28,1,0)</f>
        <v>0</v>
      </c>
      <c r="W23" s="1">
        <f>IF(C28&lt;D28,1,0)</f>
        <v>0</v>
      </c>
      <c r="X23" s="1">
        <f>IF(E28&gt;F28,1,0)</f>
        <v>0</v>
      </c>
      <c r="Y23" s="1">
        <f>IF(E28&lt;F28,1,0)</f>
        <v>0</v>
      </c>
      <c r="Z23" s="1">
        <f>IF(D28&gt;C28,1,0)</f>
        <v>0</v>
      </c>
      <c r="AA23" s="1">
        <f>IF(D28&lt;C28,1,0)</f>
        <v>0</v>
      </c>
      <c r="AB23" s="1">
        <f>IF(F28&gt;E28,1,0)</f>
        <v>0</v>
      </c>
      <c r="AC23" s="1">
        <f>IF(F28&lt;E28,1,0)</f>
        <v>0</v>
      </c>
    </row>
    <row r="24" spans="1:29" ht="18" x14ac:dyDescent="0.25">
      <c r="A24" s="226" t="s">
        <v>53</v>
      </c>
      <c r="B24" s="227"/>
      <c r="C24" s="228">
        <v>0.33333333333333331</v>
      </c>
      <c r="D24" s="229"/>
      <c r="E24" s="232">
        <v>0.33333333333333331</v>
      </c>
      <c r="F24" s="231"/>
      <c r="G24" s="230" t="s">
        <v>54</v>
      </c>
      <c r="H24" s="231"/>
      <c r="I24" s="230" t="s">
        <v>54</v>
      </c>
      <c r="J24" s="231"/>
      <c r="K24" s="230" t="s">
        <v>221</v>
      </c>
      <c r="L24" s="231"/>
      <c r="M24" s="232" t="s">
        <v>221</v>
      </c>
      <c r="N24" s="233"/>
      <c r="S24"/>
      <c r="V24" s="1">
        <f>IF(G27&gt;H27,1,0)</f>
        <v>0</v>
      </c>
      <c r="W24" s="1">
        <f>IF(G27&lt;H27,1,0)</f>
        <v>0</v>
      </c>
      <c r="X24" s="1">
        <f>IF(I27&gt;J27,1,0)</f>
        <v>0</v>
      </c>
      <c r="Y24" s="1">
        <f>IF(I27&lt;J27,1,0)</f>
        <v>0</v>
      </c>
      <c r="Z24" s="1">
        <f>IF(J27&gt;I27,1,0)</f>
        <v>0</v>
      </c>
      <c r="AA24" s="1">
        <f>IF(J27&lt;I27,1,0)</f>
        <v>0</v>
      </c>
      <c r="AB24" s="1">
        <f>IF(H27&gt;G27,1,0)</f>
        <v>0</v>
      </c>
      <c r="AC24" s="1">
        <f>IF(H27&lt;G27,1,0)</f>
        <v>0</v>
      </c>
    </row>
    <row r="25" spans="1:29" ht="18" x14ac:dyDescent="0.25">
      <c r="A25" s="258" t="s">
        <v>220</v>
      </c>
      <c r="B25" s="259"/>
      <c r="C25" s="260">
        <v>9</v>
      </c>
      <c r="D25" s="250"/>
      <c r="E25" s="260">
        <v>10</v>
      </c>
      <c r="F25" s="250"/>
      <c r="G25" s="260">
        <v>9</v>
      </c>
      <c r="H25" s="250"/>
      <c r="I25" s="260">
        <v>10</v>
      </c>
      <c r="J25" s="250"/>
      <c r="K25" s="260">
        <v>10</v>
      </c>
      <c r="L25" s="250"/>
      <c r="M25" s="260">
        <v>9</v>
      </c>
      <c r="N25" s="261"/>
      <c r="S25"/>
      <c r="V25" s="1">
        <f>IF(G28&gt;H28,1,0)</f>
        <v>0</v>
      </c>
      <c r="W25" s="1">
        <f>IF(G28&lt;H28,1,0)</f>
        <v>0</v>
      </c>
      <c r="X25" s="1">
        <f>IF(I28&gt;J28,1,0)</f>
        <v>0</v>
      </c>
      <c r="Y25" s="1">
        <f>IF(I28&lt;J28,1,0)</f>
        <v>0</v>
      </c>
      <c r="Z25" s="1">
        <f>IF(J28&gt;I28,1,0)</f>
        <v>0</v>
      </c>
      <c r="AA25" s="1">
        <f>IF(J28&lt;I28,1,0)</f>
        <v>0</v>
      </c>
      <c r="AB25" s="1">
        <f>IF(H28&gt;G28,1,0)</f>
        <v>0</v>
      </c>
      <c r="AC25" s="1">
        <f>IF(H28&lt;G28,1,0)</f>
        <v>0</v>
      </c>
    </row>
    <row r="26" spans="1:29" ht="18.75" thickBot="1" x14ac:dyDescent="0.3">
      <c r="A26" s="254" t="s">
        <v>56</v>
      </c>
      <c r="B26" s="255"/>
      <c r="C26" s="246" t="s">
        <v>57</v>
      </c>
      <c r="D26" s="255"/>
      <c r="E26" s="246" t="s">
        <v>58</v>
      </c>
      <c r="F26" s="255"/>
      <c r="G26" s="246" t="s">
        <v>59</v>
      </c>
      <c r="H26" s="255"/>
      <c r="I26" s="246" t="s">
        <v>60</v>
      </c>
      <c r="J26" s="255"/>
      <c r="K26" s="246" t="s">
        <v>61</v>
      </c>
      <c r="L26" s="255"/>
      <c r="M26" s="246" t="s">
        <v>62</v>
      </c>
      <c r="N26" s="247"/>
      <c r="S26"/>
      <c r="V26" s="1">
        <f>IF(M27&gt;N27,1,0)</f>
        <v>0</v>
      </c>
      <c r="W26" s="1">
        <f>IF(M27&lt;N27,1,0)</f>
        <v>0</v>
      </c>
      <c r="X26" s="1">
        <f>IF(N27&gt;M27,1,0)</f>
        <v>0</v>
      </c>
      <c r="Y26" s="1">
        <f>IF(N27&lt;M27,1,0)</f>
        <v>0</v>
      </c>
      <c r="Z26" s="1">
        <f>IF(K27&gt;L27,1,0)</f>
        <v>0</v>
      </c>
      <c r="AA26" s="1">
        <f>IF(K27&lt;L27,1,0)</f>
        <v>0</v>
      </c>
      <c r="AB26" s="1">
        <f>IF(L27&gt;K27,1,0)</f>
        <v>0</v>
      </c>
      <c r="AC26" s="1">
        <f>IF(L27&lt;K27,1,0)</f>
        <v>0</v>
      </c>
    </row>
    <row r="27" spans="1:29" ht="18" x14ac:dyDescent="0.25">
      <c r="A27" s="248" t="s">
        <v>63</v>
      </c>
      <c r="B27" s="218"/>
      <c r="C27" s="40"/>
      <c r="D27" s="40"/>
      <c r="E27" s="40"/>
      <c r="F27" s="40"/>
      <c r="G27" s="40"/>
      <c r="H27" s="40"/>
      <c r="I27" s="40"/>
      <c r="J27" s="40"/>
      <c r="K27" s="40"/>
      <c r="L27" s="40"/>
      <c r="M27" s="40"/>
      <c r="N27" s="41"/>
      <c r="S27"/>
      <c r="V27" s="1">
        <f>IF(M28&gt;N28,1,0)</f>
        <v>0</v>
      </c>
      <c r="W27" s="1">
        <f>IF(M28&lt;N28,1,0)</f>
        <v>0</v>
      </c>
      <c r="X27" s="1">
        <f>IF(N28&gt;M28,1,0)</f>
        <v>0</v>
      </c>
      <c r="Y27" s="1">
        <f>IF(N28&lt;M28,1,0)</f>
        <v>0</v>
      </c>
      <c r="Z27" s="1">
        <f>IF(K28&gt;L28,1,0)</f>
        <v>0</v>
      </c>
      <c r="AA27" s="1">
        <f>IF(K28&lt;L28,1,0)</f>
        <v>0</v>
      </c>
      <c r="AB27" s="1">
        <f>IF(L28&gt;K28,1,0)</f>
        <v>0</v>
      </c>
      <c r="AC27" s="1">
        <f>IF(L28&lt;K28,1,0)</f>
        <v>0</v>
      </c>
    </row>
    <row r="28" spans="1:29" ht="18.75" thickBot="1" x14ac:dyDescent="0.3">
      <c r="A28" s="251" t="s">
        <v>64</v>
      </c>
      <c r="B28" s="252"/>
      <c r="C28" s="42"/>
      <c r="D28" s="42"/>
      <c r="E28" s="42"/>
      <c r="F28" s="42"/>
      <c r="G28" s="42"/>
      <c r="H28" s="42"/>
      <c r="I28" s="42"/>
      <c r="J28" s="42"/>
      <c r="K28" s="42"/>
      <c r="L28" s="42"/>
      <c r="M28" s="42"/>
      <c r="N28" s="43"/>
      <c r="S28"/>
      <c r="V28" s="1">
        <f t="shared" ref="V28:AC28" si="1">SUM(V22:V27)</f>
        <v>0</v>
      </c>
      <c r="W28" s="1">
        <f t="shared" si="1"/>
        <v>0</v>
      </c>
      <c r="X28" s="1">
        <f t="shared" si="1"/>
        <v>0</v>
      </c>
      <c r="Y28" s="1">
        <f t="shared" si="1"/>
        <v>0</v>
      </c>
      <c r="Z28" s="1">
        <f t="shared" si="1"/>
        <v>0</v>
      </c>
      <c r="AA28" s="1">
        <f t="shared" si="1"/>
        <v>0</v>
      </c>
      <c r="AB28" s="1">
        <f t="shared" si="1"/>
        <v>0</v>
      </c>
      <c r="AC28" s="1">
        <f t="shared" si="1"/>
        <v>0</v>
      </c>
    </row>
    <row r="29" spans="1:29" ht="16.5" x14ac:dyDescent="0.3">
      <c r="M29" s="139" t="s">
        <v>65</v>
      </c>
      <c r="N29" s="139" t="s">
        <v>66</v>
      </c>
    </row>
    <row r="30" spans="1:29" ht="16.5" x14ac:dyDescent="0.3">
      <c r="M30" s="139"/>
      <c r="N30" s="139"/>
      <c r="S30" s="99"/>
    </row>
    <row r="31" spans="1:29" x14ac:dyDescent="0.25">
      <c r="S31" s="99"/>
    </row>
  </sheetData>
  <sheetProtection selectLockedCells="1" selectUnlockedCells="1"/>
  <mergeCells count="78">
    <mergeCell ref="E26:F26"/>
    <mergeCell ref="G26:H26"/>
    <mergeCell ref="I26:J26"/>
    <mergeCell ref="K26:L26"/>
    <mergeCell ref="M26:N26"/>
    <mergeCell ref="A27:B27"/>
    <mergeCell ref="A28:B28"/>
    <mergeCell ref="A26:B26"/>
    <mergeCell ref="M24:N24"/>
    <mergeCell ref="A25:B25"/>
    <mergeCell ref="C25:D25"/>
    <mergeCell ref="E25:F25"/>
    <mergeCell ref="G25:H25"/>
    <mergeCell ref="I25:J25"/>
    <mergeCell ref="K25:L25"/>
    <mergeCell ref="M25:N25"/>
    <mergeCell ref="A24:B24"/>
    <mergeCell ref="C24:D24"/>
    <mergeCell ref="E24:F24"/>
    <mergeCell ref="G24:H24"/>
    <mergeCell ref="I24:J24"/>
    <mergeCell ref="K24:L24"/>
    <mergeCell ref="M23:N23"/>
    <mergeCell ref="C26:D26"/>
    <mergeCell ref="A11:B11"/>
    <mergeCell ref="A12:B12"/>
    <mergeCell ref="A18:B18"/>
    <mergeCell ref="C18:H18"/>
    <mergeCell ref="I18:J18"/>
    <mergeCell ref="K18:L18"/>
    <mergeCell ref="M18:N18"/>
    <mergeCell ref="A19:B19"/>
    <mergeCell ref="C19:H19"/>
    <mergeCell ref="K19:L19"/>
    <mergeCell ref="M19:N19"/>
    <mergeCell ref="E7:F7"/>
    <mergeCell ref="G7:H7"/>
    <mergeCell ref="I7:J7"/>
    <mergeCell ref="K21:L21"/>
    <mergeCell ref="M21:N21"/>
    <mergeCell ref="K22:L22"/>
    <mergeCell ref="M22:N22"/>
    <mergeCell ref="K23:L23"/>
    <mergeCell ref="K20:L20"/>
    <mergeCell ref="M20:N20"/>
    <mergeCell ref="K6:L6"/>
    <mergeCell ref="M6:N6"/>
    <mergeCell ref="A3:B3"/>
    <mergeCell ref="C3:H3"/>
    <mergeCell ref="K3:L3"/>
    <mergeCell ref="M3:N3"/>
    <mergeCell ref="M9:N9"/>
    <mergeCell ref="A10:B10"/>
    <mergeCell ref="A9:B9"/>
    <mergeCell ref="C9:D9"/>
    <mergeCell ref="E9:F9"/>
    <mergeCell ref="G9:H9"/>
    <mergeCell ref="I9:J9"/>
    <mergeCell ref="K9:L9"/>
    <mergeCell ref="K7:L7"/>
    <mergeCell ref="A8:B8"/>
    <mergeCell ref="C8:D8"/>
    <mergeCell ref="E8:F8"/>
    <mergeCell ref="G8:H8"/>
    <mergeCell ref="I8:J8"/>
    <mergeCell ref="K8:L8"/>
    <mergeCell ref="M8:N8"/>
    <mergeCell ref="A7:B7"/>
    <mergeCell ref="C7:D7"/>
    <mergeCell ref="A2:B2"/>
    <mergeCell ref="C2:H2"/>
    <mergeCell ref="I2:J2"/>
    <mergeCell ref="K2:L2"/>
    <mergeCell ref="M2:N2"/>
    <mergeCell ref="K4:L4"/>
    <mergeCell ref="M4:N4"/>
    <mergeCell ref="K5:L5"/>
    <mergeCell ref="M5:N5"/>
  </mergeCells>
  <pageMargins left="0.7" right="0.7" top="0.75" bottom="0.75" header="0.51180555555555551" footer="0.51180555555555551"/>
  <pageSetup firstPageNumber="0" fitToHeight="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H55"/>
  <sheetViews>
    <sheetView topLeftCell="C36" zoomScaleNormal="100" workbookViewId="0">
      <selection activeCell="D43" sqref="A1:D43"/>
    </sheetView>
  </sheetViews>
  <sheetFormatPr defaultColWidth="8.7109375" defaultRowHeight="15" x14ac:dyDescent="0.25"/>
  <cols>
    <col min="1" max="4" width="60.140625" style="1" customWidth="1"/>
    <col min="5" max="16384" width="8.7109375" style="1"/>
  </cols>
  <sheetData>
    <row r="1" spans="1:8" ht="60" x14ac:dyDescent="0.8">
      <c r="A1" s="44" t="s">
        <v>207</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ht="24" customHeight="1" x14ac:dyDescent="0.25">
      <c r="A6" s="46"/>
      <c r="B6" s="52"/>
      <c r="C6" s="52"/>
      <c r="D6" s="46"/>
      <c r="H6" s="1" t="str">
        <f>'12P'!P4</f>
        <v>1st Place in Pool 1</v>
      </c>
    </row>
    <row r="7" spans="1:8" ht="24" customHeight="1" x14ac:dyDescent="0.25">
      <c r="A7" s="64"/>
      <c r="B7" s="46"/>
      <c r="C7" s="46"/>
      <c r="D7" s="46"/>
      <c r="H7" s="1" t="str">
        <f>'12P'!P20</f>
        <v>1st Place in Pool 2</v>
      </c>
    </row>
    <row r="8" spans="1:8" ht="24" customHeight="1" x14ac:dyDescent="0.35">
      <c r="A8" s="58"/>
      <c r="B8" s="100" t="str">
        <f>H6</f>
        <v>1st Place in Pool 1</v>
      </c>
      <c r="C8" s="55"/>
      <c r="D8" s="55"/>
      <c r="H8" s="1" t="str">
        <f>'12P'!P36</f>
        <v>1st Place in Pool 3</v>
      </c>
    </row>
    <row r="9" spans="1:8" ht="24" customHeight="1" x14ac:dyDescent="0.25">
      <c r="A9" s="46"/>
      <c r="B9" s="51" t="s">
        <v>0</v>
      </c>
      <c r="C9" s="55"/>
      <c r="D9" s="55"/>
      <c r="H9" s="1" t="str">
        <f>'12P'!P37</f>
        <v>2nd Place in Pool 3</v>
      </c>
    </row>
    <row r="10" spans="1:8" ht="24" customHeight="1" x14ac:dyDescent="0.25">
      <c r="A10" s="65"/>
      <c r="B10" s="51" t="s">
        <v>70</v>
      </c>
      <c r="C10" s="55"/>
      <c r="D10" s="55"/>
      <c r="H10" s="1" t="str">
        <f>'12P'!P21</f>
        <v>2nd Place in Pool 2</v>
      </c>
    </row>
    <row r="11" spans="1:8" ht="24" customHeight="1" x14ac:dyDescent="0.25">
      <c r="A11" s="57"/>
      <c r="B11" s="51" t="s">
        <v>44</v>
      </c>
      <c r="C11" s="55"/>
      <c r="D11" s="55"/>
      <c r="H11" s="1" t="str">
        <f>'12P'!P5</f>
        <v>2nd Place in Pool 1</v>
      </c>
    </row>
    <row r="12" spans="1:8" ht="24" customHeight="1" x14ac:dyDescent="0.25">
      <c r="A12" s="46"/>
      <c r="B12" s="53">
        <v>0.77083333333333337</v>
      </c>
      <c r="C12" s="66"/>
      <c r="D12" s="55"/>
    </row>
    <row r="13" spans="1:8" ht="24" customHeight="1" x14ac:dyDescent="0.25">
      <c r="A13" s="46"/>
      <c r="B13" s="51" t="s">
        <v>69</v>
      </c>
      <c r="C13" s="67"/>
      <c r="D13" s="55"/>
    </row>
    <row r="14" spans="1:8" ht="24" customHeight="1" x14ac:dyDescent="0.35">
      <c r="A14" s="50" t="str">
        <f>H9</f>
        <v>2nd Place in Pool 3</v>
      </c>
      <c r="B14" s="51" t="s">
        <v>73</v>
      </c>
      <c r="C14" s="51"/>
      <c r="D14" s="55"/>
    </row>
    <row r="15" spans="1:8" ht="24" customHeight="1" x14ac:dyDescent="0.25">
      <c r="A15" s="51" t="s">
        <v>68</v>
      </c>
      <c r="B15" s="51"/>
      <c r="C15" s="53"/>
      <c r="D15" s="55"/>
    </row>
    <row r="16" spans="1:8" ht="24" customHeight="1" x14ac:dyDescent="0.25">
      <c r="A16" s="51" t="s">
        <v>44</v>
      </c>
      <c r="B16" s="51"/>
      <c r="C16" s="51"/>
      <c r="D16" s="55"/>
    </row>
    <row r="17" spans="1:4" ht="24" customHeight="1" x14ac:dyDescent="0.25">
      <c r="A17" s="53">
        <v>0.72916666666666663</v>
      </c>
      <c r="B17" s="59"/>
      <c r="C17" s="51"/>
      <c r="D17" s="55"/>
    </row>
    <row r="18" spans="1:4" ht="24" customHeight="1" x14ac:dyDescent="0.25">
      <c r="A18" s="51" t="s">
        <v>69</v>
      </c>
      <c r="B18" s="46"/>
      <c r="C18" s="51"/>
      <c r="D18" s="55"/>
    </row>
    <row r="19" spans="1:4" ht="24" customHeight="1" x14ac:dyDescent="0.25">
      <c r="A19" s="68"/>
      <c r="B19" s="46"/>
      <c r="C19" s="51"/>
      <c r="D19" s="55"/>
    </row>
    <row r="20" spans="1:4" ht="24" customHeight="1" x14ac:dyDescent="0.25">
      <c r="A20" s="68"/>
      <c r="B20" s="46"/>
      <c r="C20" s="51"/>
      <c r="D20" s="55"/>
    </row>
    <row r="21" spans="1:4" ht="24" customHeight="1" x14ac:dyDescent="0.35">
      <c r="A21" s="56" t="str">
        <f>H10</f>
        <v>2nd Place in Pool 2</v>
      </c>
      <c r="B21" s="46"/>
      <c r="C21" s="51" t="s">
        <v>80</v>
      </c>
      <c r="D21" s="55"/>
    </row>
    <row r="22" spans="1:4" ht="24" customHeight="1" x14ac:dyDescent="0.25">
      <c r="A22" s="46"/>
      <c r="B22" s="46"/>
      <c r="C22" s="51" t="s">
        <v>44</v>
      </c>
      <c r="D22" s="46"/>
    </row>
    <row r="23" spans="1:4" ht="24" customHeight="1" x14ac:dyDescent="0.3">
      <c r="A23" s="46"/>
      <c r="B23" s="46"/>
      <c r="C23" s="53">
        <v>0.8125</v>
      </c>
      <c r="D23" s="69"/>
    </row>
    <row r="24" spans="1:4" ht="24" customHeight="1" x14ac:dyDescent="0.35">
      <c r="A24" s="70" t="str">
        <f>H8</f>
        <v>1st Place in Pool 3</v>
      </c>
      <c r="B24" s="46"/>
      <c r="C24" s="51"/>
      <c r="D24" s="71" t="s">
        <v>71</v>
      </c>
    </row>
    <row r="25" spans="1:4" ht="24" customHeight="1" x14ac:dyDescent="0.25">
      <c r="A25" s="67" t="s">
        <v>72</v>
      </c>
      <c r="B25" s="46"/>
      <c r="C25" s="72"/>
      <c r="D25" s="55"/>
    </row>
    <row r="26" spans="1:4" ht="24" customHeight="1" x14ac:dyDescent="0.25">
      <c r="A26" s="51" t="s">
        <v>67</v>
      </c>
      <c r="B26" s="46"/>
      <c r="C26" s="51"/>
      <c r="D26" s="55"/>
    </row>
    <row r="27" spans="1:4" ht="24" customHeight="1" x14ac:dyDescent="0.25">
      <c r="A27" s="53">
        <v>0.72916666666666663</v>
      </c>
      <c r="B27" s="46"/>
      <c r="C27" s="51"/>
      <c r="D27" s="55"/>
    </row>
    <row r="28" spans="1:4" ht="24" customHeight="1" x14ac:dyDescent="0.25">
      <c r="A28" s="51" t="s">
        <v>69</v>
      </c>
      <c r="B28" s="54"/>
      <c r="C28" s="51"/>
      <c r="D28" s="55"/>
    </row>
    <row r="29" spans="1:4" ht="24" customHeight="1" x14ac:dyDescent="0.25">
      <c r="A29" s="68"/>
      <c r="B29" s="67"/>
      <c r="C29" s="51"/>
      <c r="D29" s="55"/>
    </row>
    <row r="30" spans="1:4" ht="24" customHeight="1" x14ac:dyDescent="0.25">
      <c r="A30" s="68"/>
      <c r="B30" s="51"/>
      <c r="C30" s="51"/>
      <c r="D30" s="55"/>
    </row>
    <row r="31" spans="1:4" ht="24" customHeight="1" x14ac:dyDescent="0.35">
      <c r="A31" s="101" t="str">
        <f>H11</f>
        <v>2nd Place in Pool 1</v>
      </c>
      <c r="B31" s="51" t="s">
        <v>81</v>
      </c>
      <c r="C31" s="51"/>
      <c r="D31" s="55"/>
    </row>
    <row r="32" spans="1:4" ht="24" customHeight="1" x14ac:dyDescent="0.25">
      <c r="A32" s="46"/>
      <c r="B32" s="51" t="s">
        <v>67</v>
      </c>
      <c r="C32" s="51"/>
      <c r="D32" s="55"/>
    </row>
    <row r="33" spans="1:4" ht="24" customHeight="1" x14ac:dyDescent="0.25">
      <c r="A33" s="46"/>
      <c r="B33" s="53">
        <v>0.77083333333333337</v>
      </c>
      <c r="C33" s="51"/>
      <c r="D33" s="55"/>
    </row>
    <row r="34" spans="1:4" ht="24" customHeight="1" x14ac:dyDescent="0.25">
      <c r="A34" s="57"/>
      <c r="B34" s="51" t="s">
        <v>69</v>
      </c>
      <c r="C34" s="73"/>
      <c r="D34" s="55"/>
    </row>
    <row r="35" spans="1:4" ht="24" customHeight="1" x14ac:dyDescent="0.25">
      <c r="A35" s="46"/>
      <c r="B35" s="51"/>
      <c r="C35" s="46"/>
      <c r="D35" s="55"/>
    </row>
    <row r="36" spans="1:4" ht="24" customHeight="1" x14ac:dyDescent="0.25">
      <c r="A36" s="46"/>
      <c r="B36" s="51"/>
      <c r="C36" s="46"/>
      <c r="D36" s="55"/>
    </row>
    <row r="37" spans="1:4" ht="24" customHeight="1" x14ac:dyDescent="0.25">
      <c r="A37" s="46"/>
      <c r="B37" s="51"/>
      <c r="C37" s="46"/>
      <c r="D37" s="55"/>
    </row>
    <row r="38" spans="1:4" ht="24" customHeight="1" x14ac:dyDescent="0.35">
      <c r="A38" s="58"/>
      <c r="B38" s="162" t="str">
        <f>H7</f>
        <v>1st Place in Pool 2</v>
      </c>
      <c r="C38" s="46"/>
      <c r="D38" s="55"/>
    </row>
    <row r="39" spans="1:4" ht="24" customHeight="1" x14ac:dyDescent="0.25">
      <c r="A39" s="58"/>
      <c r="B39" s="161"/>
      <c r="C39" s="46"/>
      <c r="D39" s="55"/>
    </row>
    <row r="40" spans="1:4" ht="24" customHeight="1" x14ac:dyDescent="0.25">
      <c r="A40" s="55"/>
      <c r="B40" s="46"/>
      <c r="C40" s="46"/>
      <c r="D40" s="46"/>
    </row>
    <row r="41" spans="1:4" ht="24" customHeight="1" x14ac:dyDescent="0.3">
      <c r="A41" s="55"/>
      <c r="B41" s="74"/>
      <c r="C41" s="46"/>
      <c r="D41" s="46"/>
    </row>
    <row r="42" spans="1:4" ht="24" customHeight="1" x14ac:dyDescent="0.3">
      <c r="A42" s="55"/>
      <c r="B42" s="74"/>
      <c r="C42" s="46"/>
      <c r="D42" s="46"/>
    </row>
    <row r="43" spans="1:4" ht="24" customHeight="1" x14ac:dyDescent="0.25">
      <c r="C43" s="52"/>
      <c r="D43" s="46"/>
    </row>
    <row r="44" spans="1:4" ht="24" customHeight="1" x14ac:dyDescent="0.25">
      <c r="C44" s="52"/>
      <c r="D44" s="46"/>
    </row>
    <row r="45" spans="1:4" ht="24" customHeight="1" x14ac:dyDescent="0.25">
      <c r="C45" s="52"/>
      <c r="D45" s="46"/>
    </row>
    <row r="46" spans="1:4" ht="24" customHeight="1" x14ac:dyDescent="0.25">
      <c r="C46" s="52"/>
      <c r="D46" s="46"/>
    </row>
    <row r="47" spans="1:4" ht="24" customHeight="1" x14ac:dyDescent="0.25">
      <c r="C47" s="52"/>
      <c r="D47" s="46"/>
    </row>
    <row r="48" spans="1:4" ht="18" customHeight="1" x14ac:dyDescent="0.3">
      <c r="C48" s="2"/>
      <c r="D48" s="2"/>
    </row>
    <row r="49" spans="1:4" ht="18" customHeight="1" x14ac:dyDescent="0.3">
      <c r="C49" s="2"/>
      <c r="D49" s="2"/>
    </row>
    <row r="50" spans="1:4" ht="18" customHeight="1" x14ac:dyDescent="0.3">
      <c r="A50" s="75"/>
      <c r="B50" s="60" t="s">
        <v>74</v>
      </c>
      <c r="C50" s="2"/>
      <c r="D50" s="2"/>
    </row>
    <row r="51" spans="1:4" ht="18" customHeight="1" x14ac:dyDescent="0.3">
      <c r="A51" s="2"/>
      <c r="B51" s="61" t="s">
        <v>75</v>
      </c>
      <c r="C51" s="2"/>
      <c r="D51" s="2"/>
    </row>
    <row r="52" spans="1:4" ht="18" customHeight="1" x14ac:dyDescent="0.3">
      <c r="B52" s="61" t="s">
        <v>76</v>
      </c>
      <c r="C52" s="2"/>
      <c r="D52" s="2"/>
    </row>
    <row r="53" spans="1:4" ht="16.5" x14ac:dyDescent="0.3">
      <c r="C53" s="2"/>
      <c r="D53" s="2"/>
    </row>
    <row r="54" spans="1:4" ht="16.5" x14ac:dyDescent="0.3">
      <c r="C54" s="2"/>
      <c r="D54" s="2"/>
    </row>
    <row r="55" spans="1:4" ht="16.5" x14ac:dyDescent="0.3">
      <c r="C55" s="2"/>
      <c r="D55" s="2"/>
    </row>
  </sheetData>
  <sheetProtection selectLockedCells="1" selectUnlockedCells="1"/>
  <pageMargins left="0.7" right="0.7" top="0.75" bottom="0.75" header="0.51180555555555551" footer="0.51180555555555551"/>
  <pageSetup scale="47" firstPageNumber="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H45"/>
  <sheetViews>
    <sheetView topLeftCell="A19" zoomScaleNormal="100" workbookViewId="0">
      <selection activeCell="A3" sqref="A3"/>
    </sheetView>
  </sheetViews>
  <sheetFormatPr defaultColWidth="8.7109375" defaultRowHeight="15" x14ac:dyDescent="0.25"/>
  <cols>
    <col min="1" max="3" width="80.7109375" style="1" customWidth="1"/>
    <col min="4" max="4" width="60.140625" style="1" customWidth="1"/>
    <col min="5" max="16384" width="8.7109375" style="1"/>
  </cols>
  <sheetData>
    <row r="1" spans="1:8" ht="60" x14ac:dyDescent="0.8">
      <c r="A1" s="44" t="s">
        <v>147</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ht="18" x14ac:dyDescent="0.25">
      <c r="A6" s="49"/>
      <c r="B6" s="52"/>
      <c r="C6" s="52"/>
      <c r="D6" s="46"/>
    </row>
    <row r="7" spans="1:8" ht="18" x14ac:dyDescent="0.25">
      <c r="A7" s="49"/>
      <c r="B7" s="52"/>
      <c r="C7" s="52"/>
      <c r="D7" s="46"/>
    </row>
    <row r="8" spans="1:8" ht="18" x14ac:dyDescent="0.25">
      <c r="A8" s="49"/>
      <c r="B8" s="52"/>
      <c r="C8" s="52"/>
      <c r="D8" s="46"/>
    </row>
    <row r="9" spans="1:8" ht="18" x14ac:dyDescent="0.25">
      <c r="A9" s="49"/>
      <c r="B9" s="52"/>
      <c r="C9" s="52"/>
      <c r="D9" s="46"/>
    </row>
    <row r="10" spans="1:8" ht="18" x14ac:dyDescent="0.25">
      <c r="A10" s="49"/>
      <c r="B10" s="52"/>
      <c r="C10" s="52"/>
      <c r="D10" s="46"/>
    </row>
    <row r="11" spans="1:8" ht="18" x14ac:dyDescent="0.25">
      <c r="A11" s="49"/>
      <c r="B11" s="52"/>
      <c r="C11" s="52"/>
      <c r="D11" s="46"/>
    </row>
    <row r="12" spans="1:8" x14ac:dyDescent="0.25">
      <c r="A12" s="46"/>
      <c r="B12" s="52"/>
      <c r="C12" s="52"/>
      <c r="D12" s="46"/>
      <c r="H12" s="1" t="str">
        <f>'12P'!P38</f>
        <v>3rd Place in Pool 3</v>
      </c>
    </row>
    <row r="13" spans="1:8" x14ac:dyDescent="0.25">
      <c r="A13" s="64"/>
      <c r="B13" s="46"/>
      <c r="C13" s="46"/>
      <c r="D13" s="46"/>
      <c r="H13" s="1" t="str">
        <f>'12P'!P6</f>
        <v>3rd Place in Pool 1</v>
      </c>
    </row>
    <row r="14" spans="1:8" ht="28.5" customHeight="1" x14ac:dyDescent="0.35">
      <c r="A14" s="58"/>
      <c r="B14" s="100" t="str">
        <f>H12</f>
        <v>3rd Place in Pool 3</v>
      </c>
      <c r="C14" s="55"/>
      <c r="D14" s="55"/>
      <c r="H14" s="1" t="str">
        <f>'12P'!P22</f>
        <v>3rd Place in Pool 2</v>
      </c>
    </row>
    <row r="15" spans="1:8" ht="28.5" customHeight="1" x14ac:dyDescent="0.25">
      <c r="A15" s="46"/>
      <c r="B15" s="51" t="s">
        <v>0</v>
      </c>
      <c r="C15" s="55"/>
      <c r="D15" s="55"/>
    </row>
    <row r="16" spans="1:8" ht="28.5" customHeight="1" x14ac:dyDescent="0.25">
      <c r="A16" s="65"/>
      <c r="B16" s="51" t="s">
        <v>72</v>
      </c>
      <c r="C16" s="55"/>
      <c r="D16" s="55"/>
    </row>
    <row r="17" spans="1:4" ht="28.5" customHeight="1" x14ac:dyDescent="0.25">
      <c r="A17" s="57"/>
      <c r="B17" s="51" t="s">
        <v>77</v>
      </c>
      <c r="C17" s="55"/>
      <c r="D17" s="55"/>
    </row>
    <row r="18" spans="1:4" ht="28.5" customHeight="1" x14ac:dyDescent="0.25">
      <c r="A18" s="46"/>
      <c r="B18" s="53">
        <v>0.77083333333333337</v>
      </c>
      <c r="C18" s="149"/>
      <c r="D18" s="55"/>
    </row>
    <row r="19" spans="1:4" ht="28.5" customHeight="1" x14ac:dyDescent="0.25">
      <c r="A19" s="46"/>
      <c r="B19" s="151" t="s">
        <v>69</v>
      </c>
      <c r="C19" s="153"/>
      <c r="D19" s="55"/>
    </row>
    <row r="20" spans="1:4" ht="28.5" customHeight="1" x14ac:dyDescent="0.35">
      <c r="A20" s="50" t="str">
        <f>H13</f>
        <v>3rd Place in Pool 1</v>
      </c>
      <c r="B20" s="151"/>
      <c r="C20" s="154" t="s">
        <v>71</v>
      </c>
      <c r="D20" s="55"/>
    </row>
    <row r="21" spans="1:4" ht="28.5" customHeight="1" x14ac:dyDescent="0.25">
      <c r="A21" s="51" t="s">
        <v>68</v>
      </c>
      <c r="B21" s="151"/>
      <c r="C21" s="58"/>
      <c r="D21" s="55"/>
    </row>
    <row r="22" spans="1:4" ht="28.5" customHeight="1" x14ac:dyDescent="0.25">
      <c r="A22" s="51" t="s">
        <v>77</v>
      </c>
      <c r="B22" s="151"/>
      <c r="C22" s="46"/>
      <c r="D22" s="55"/>
    </row>
    <row r="23" spans="1:4" ht="28.5" customHeight="1" x14ac:dyDescent="0.25">
      <c r="A23" s="53">
        <v>0.72916666666666663</v>
      </c>
      <c r="B23" s="152"/>
      <c r="C23" s="46"/>
      <c r="D23" s="55"/>
    </row>
    <row r="24" spans="1:4" ht="28.5" customHeight="1" x14ac:dyDescent="0.25">
      <c r="A24" s="51" t="s">
        <v>69</v>
      </c>
      <c r="B24" s="46"/>
      <c r="C24" s="46"/>
      <c r="D24" s="55"/>
    </row>
    <row r="25" spans="1:4" ht="28.5" customHeight="1" x14ac:dyDescent="0.25">
      <c r="A25" s="68"/>
      <c r="B25" s="46"/>
      <c r="C25" s="46"/>
      <c r="D25" s="55"/>
    </row>
    <row r="26" spans="1:4" ht="28.5" customHeight="1" x14ac:dyDescent="0.25">
      <c r="A26" s="68"/>
      <c r="B26" s="46"/>
      <c r="C26" s="46"/>
      <c r="D26" s="55"/>
    </row>
    <row r="27" spans="1:4" ht="28.5" customHeight="1" x14ac:dyDescent="0.35">
      <c r="A27" s="56" t="str">
        <f>H14</f>
        <v>3rd Place in Pool 2</v>
      </c>
      <c r="B27" s="46"/>
      <c r="C27" s="46"/>
      <c r="D27" s="55"/>
    </row>
    <row r="28" spans="1:4" ht="28.5" customHeight="1" x14ac:dyDescent="0.25">
      <c r="A28" s="46"/>
      <c r="B28" s="46"/>
      <c r="C28" s="46"/>
      <c r="D28" s="46"/>
    </row>
    <row r="29" spans="1:4" ht="18" customHeight="1" x14ac:dyDescent="0.3">
      <c r="A29" s="46"/>
      <c r="B29" s="46"/>
      <c r="C29" s="58"/>
      <c r="D29" s="150"/>
    </row>
    <row r="30" spans="1:4" ht="18" customHeight="1" x14ac:dyDescent="0.25">
      <c r="A30" s="58"/>
      <c r="B30" s="57"/>
      <c r="C30" s="46"/>
      <c r="D30" s="55"/>
    </row>
    <row r="31" spans="1:4" ht="18" customHeight="1" x14ac:dyDescent="0.25">
      <c r="A31" s="55"/>
      <c r="B31" s="46"/>
      <c r="C31" s="46"/>
      <c r="D31" s="46"/>
    </row>
    <row r="32" spans="1:4" ht="18" customHeight="1" x14ac:dyDescent="0.3">
      <c r="A32" s="55"/>
      <c r="B32" s="74"/>
      <c r="C32" s="46"/>
      <c r="D32" s="46"/>
    </row>
    <row r="33" spans="1:4" ht="18" customHeight="1" x14ac:dyDescent="0.3">
      <c r="A33" s="55"/>
      <c r="B33" s="74"/>
      <c r="C33" s="46"/>
      <c r="D33" s="46"/>
    </row>
    <row r="34" spans="1:4" ht="18" customHeight="1" x14ac:dyDescent="0.25">
      <c r="C34" s="52"/>
      <c r="D34" s="46"/>
    </row>
    <row r="35" spans="1:4" ht="18" customHeight="1" x14ac:dyDescent="0.25">
      <c r="C35" s="52"/>
      <c r="D35" s="46"/>
    </row>
    <row r="36" spans="1:4" ht="18" customHeight="1" x14ac:dyDescent="0.25">
      <c r="C36" s="52"/>
      <c r="D36" s="46"/>
    </row>
    <row r="37" spans="1:4" ht="18" customHeight="1" x14ac:dyDescent="0.25">
      <c r="C37" s="52"/>
      <c r="D37" s="46"/>
    </row>
    <row r="38" spans="1:4" ht="18" customHeight="1" x14ac:dyDescent="0.3">
      <c r="C38" s="2"/>
      <c r="D38" s="2"/>
    </row>
    <row r="39" spans="1:4" ht="18" customHeight="1" x14ac:dyDescent="0.3">
      <c r="C39" s="2"/>
      <c r="D39" s="2"/>
    </row>
    <row r="40" spans="1:4" ht="18" customHeight="1" x14ac:dyDescent="0.3">
      <c r="A40" s="75"/>
      <c r="B40" s="60" t="s">
        <v>74</v>
      </c>
      <c r="C40" s="2"/>
      <c r="D40" s="2"/>
    </row>
    <row r="41" spans="1:4" ht="18" customHeight="1" x14ac:dyDescent="0.3">
      <c r="A41" s="2"/>
      <c r="B41" s="61" t="s">
        <v>75</v>
      </c>
      <c r="C41" s="2"/>
      <c r="D41" s="2"/>
    </row>
    <row r="42" spans="1:4" ht="18" customHeight="1" x14ac:dyDescent="0.3">
      <c r="B42" s="61" t="s">
        <v>76</v>
      </c>
      <c r="C42" s="2"/>
      <c r="D42" s="2"/>
    </row>
    <row r="43" spans="1:4" ht="16.5" x14ac:dyDescent="0.3">
      <c r="C43" s="2"/>
      <c r="D43" s="2"/>
    </row>
    <row r="44" spans="1:4" ht="16.5" x14ac:dyDescent="0.3">
      <c r="C44" s="2"/>
      <c r="D44" s="2"/>
    </row>
    <row r="45" spans="1:4" ht="16.5" x14ac:dyDescent="0.3">
      <c r="C45" s="2"/>
      <c r="D45" s="2"/>
    </row>
  </sheetData>
  <sheetProtection selectLockedCells="1" selectUnlockedCells="1"/>
  <pageMargins left="0.7" right="0.7" top="0.75" bottom="0.75" header="0.51180555555555551" footer="0.51180555555555551"/>
  <pageSetup scale="49" firstPageNumber="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A352F-EC7A-4A13-8205-2ED90936A61D}">
  <sheetPr>
    <pageSetUpPr fitToPage="1"/>
  </sheetPr>
  <dimension ref="A1:H57"/>
  <sheetViews>
    <sheetView topLeftCell="A15" zoomScaleNormal="100" workbookViewId="0">
      <selection activeCell="B29" sqref="B29"/>
    </sheetView>
  </sheetViews>
  <sheetFormatPr defaultColWidth="8.7109375" defaultRowHeight="15" x14ac:dyDescent="0.25"/>
  <cols>
    <col min="1" max="1" width="32.140625" style="1" customWidth="1"/>
    <col min="2" max="4" width="60.140625" style="1" customWidth="1"/>
    <col min="5" max="16384" width="8.7109375" style="1"/>
  </cols>
  <sheetData>
    <row r="1" spans="1:8" ht="60" x14ac:dyDescent="0.8">
      <c r="A1" s="44" t="s">
        <v>115</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ht="18" x14ac:dyDescent="0.25">
      <c r="A6" s="49"/>
      <c r="B6" s="52"/>
      <c r="C6" s="52"/>
      <c r="D6" s="46"/>
    </row>
    <row r="7" spans="1:8" x14ac:dyDescent="0.25">
      <c r="A7" s="46"/>
      <c r="B7" s="52"/>
      <c r="C7" s="52"/>
      <c r="D7" s="46"/>
      <c r="H7" s="1" t="str">
        <f>'13P'!P4</f>
        <v>1st Place in Pool 1</v>
      </c>
    </row>
    <row r="8" spans="1:8" x14ac:dyDescent="0.25">
      <c r="A8" s="64"/>
      <c r="B8" s="46"/>
      <c r="C8" s="46"/>
      <c r="D8" s="46"/>
      <c r="H8" s="1" t="str">
        <f>'13P'!P20</f>
        <v>1st Place in Pool 2</v>
      </c>
    </row>
    <row r="9" spans="1:8" ht="18" customHeight="1" x14ac:dyDescent="0.35">
      <c r="A9" s="58"/>
      <c r="B9" s="100" t="str">
        <f>H7</f>
        <v>1st Place in Pool 1</v>
      </c>
      <c r="C9" s="55"/>
      <c r="D9" s="55"/>
      <c r="H9" s="1" t="str">
        <f>'13P'!P5</f>
        <v>2nd Place in Pool 1</v>
      </c>
    </row>
    <row r="10" spans="1:8" ht="18" customHeight="1" x14ac:dyDescent="0.25">
      <c r="A10" s="46"/>
      <c r="B10" s="51" t="s">
        <v>0</v>
      </c>
      <c r="C10" s="55"/>
      <c r="D10" s="55"/>
      <c r="H10" s="1" t="str">
        <f>'13P'!P21</f>
        <v>2nd Place in Pool 2</v>
      </c>
    </row>
    <row r="11" spans="1:8" ht="18" customHeight="1" x14ac:dyDescent="0.25">
      <c r="A11" s="65"/>
      <c r="B11" s="51" t="s">
        <v>68</v>
      </c>
      <c r="C11" s="55"/>
      <c r="D11" s="55"/>
    </row>
    <row r="12" spans="1:8" ht="18" customHeight="1" x14ac:dyDescent="0.25">
      <c r="A12" s="57"/>
      <c r="B12" s="51" t="s">
        <v>44</v>
      </c>
      <c r="C12" s="55"/>
      <c r="D12" s="55"/>
    </row>
    <row r="13" spans="1:8" ht="18" customHeight="1" x14ac:dyDescent="0.25">
      <c r="A13" s="46"/>
      <c r="B13" s="53">
        <v>0.47916666666666669</v>
      </c>
      <c r="C13" s="66"/>
      <c r="D13" s="55"/>
    </row>
    <row r="14" spans="1:8" ht="18" customHeight="1" x14ac:dyDescent="0.25">
      <c r="A14" s="46"/>
      <c r="B14" s="51" t="s">
        <v>69</v>
      </c>
      <c r="C14" s="67"/>
      <c r="D14" s="55"/>
    </row>
    <row r="15" spans="1:8" ht="18" customHeight="1" x14ac:dyDescent="0.35">
      <c r="A15" s="70"/>
      <c r="B15" s="51"/>
      <c r="C15" s="51"/>
      <c r="D15" s="55"/>
    </row>
    <row r="16" spans="1:8" ht="18" customHeight="1" x14ac:dyDescent="0.25">
      <c r="A16" s="46"/>
      <c r="B16" s="51"/>
      <c r="C16" s="53"/>
      <c r="D16" s="55"/>
    </row>
    <row r="17" spans="1:4" ht="18" customHeight="1" x14ac:dyDescent="0.25">
      <c r="A17" s="46"/>
      <c r="B17" s="51"/>
      <c r="C17" s="51"/>
      <c r="D17" s="55"/>
    </row>
    <row r="18" spans="1:4" ht="18" customHeight="1" x14ac:dyDescent="0.35">
      <c r="A18" s="58"/>
      <c r="B18" s="56" t="str">
        <f>H10</f>
        <v>2nd Place in Pool 2</v>
      </c>
      <c r="C18" s="51"/>
      <c r="D18" s="55"/>
    </row>
    <row r="19" spans="1:4" ht="18" customHeight="1" x14ac:dyDescent="0.25">
      <c r="A19" s="46"/>
      <c r="B19" s="46"/>
      <c r="C19" s="51"/>
      <c r="D19" s="55"/>
    </row>
    <row r="20" spans="1:4" ht="18" customHeight="1" x14ac:dyDescent="0.25">
      <c r="A20" s="65"/>
      <c r="B20" s="46"/>
      <c r="C20" s="51"/>
      <c r="D20" s="55"/>
    </row>
    <row r="21" spans="1:4" ht="18" customHeight="1" x14ac:dyDescent="0.25">
      <c r="A21" s="65"/>
      <c r="B21" s="46"/>
      <c r="C21" s="51"/>
      <c r="D21" s="55"/>
    </row>
    <row r="22" spans="1:4" ht="18" customHeight="1" x14ac:dyDescent="0.35">
      <c r="A22" s="70"/>
      <c r="B22" s="46"/>
      <c r="C22" s="51" t="s">
        <v>70</v>
      </c>
      <c r="D22" s="55"/>
    </row>
    <row r="23" spans="1:4" ht="18" customHeight="1" x14ac:dyDescent="0.25">
      <c r="A23" s="46"/>
      <c r="B23" s="46"/>
      <c r="C23" s="51" t="s">
        <v>44</v>
      </c>
      <c r="D23" s="46"/>
    </row>
    <row r="24" spans="1:4" ht="18" customHeight="1" x14ac:dyDescent="0.3">
      <c r="A24" s="46"/>
      <c r="B24" s="46"/>
      <c r="C24" s="53">
        <v>0.52083333333333337</v>
      </c>
      <c r="D24" s="69"/>
    </row>
    <row r="25" spans="1:4" ht="24" customHeight="1" x14ac:dyDescent="0.35">
      <c r="A25" s="70"/>
      <c r="B25" s="46"/>
      <c r="C25" s="51"/>
      <c r="D25" s="71" t="s">
        <v>71</v>
      </c>
    </row>
    <row r="26" spans="1:4" ht="18" customHeight="1" x14ac:dyDescent="0.25">
      <c r="A26" s="46"/>
      <c r="B26" s="46"/>
      <c r="C26" s="72"/>
      <c r="D26" s="55"/>
    </row>
    <row r="27" spans="1:4" ht="18" customHeight="1" x14ac:dyDescent="0.25">
      <c r="A27" s="46"/>
      <c r="B27" s="46"/>
      <c r="C27" s="51"/>
      <c r="D27" s="55"/>
    </row>
    <row r="28" spans="1:4" ht="18" customHeight="1" x14ac:dyDescent="0.25">
      <c r="A28" s="58"/>
      <c r="B28" s="46"/>
      <c r="C28" s="51"/>
      <c r="D28" s="55"/>
    </row>
    <row r="29" spans="1:4" ht="18" customHeight="1" x14ac:dyDescent="0.35">
      <c r="A29" s="46"/>
      <c r="B29" s="50" t="str">
        <f>H8</f>
        <v>1st Place in Pool 2</v>
      </c>
      <c r="C29" s="51"/>
      <c r="D29" s="55"/>
    </row>
    <row r="30" spans="1:4" ht="18" customHeight="1" x14ac:dyDescent="0.25">
      <c r="A30" s="65"/>
      <c r="B30" s="67"/>
      <c r="C30" s="51"/>
      <c r="D30" s="55"/>
    </row>
    <row r="31" spans="1:4" ht="18" customHeight="1" x14ac:dyDescent="0.25">
      <c r="A31" s="65"/>
      <c r="B31" s="51"/>
      <c r="C31" s="51"/>
      <c r="D31" s="55"/>
    </row>
    <row r="32" spans="1:4" ht="18" customHeight="1" x14ac:dyDescent="0.35">
      <c r="A32" s="155"/>
      <c r="B32" s="51" t="s">
        <v>72</v>
      </c>
      <c r="C32" s="51"/>
      <c r="D32" s="55"/>
    </row>
    <row r="33" spans="1:4" ht="18" customHeight="1" x14ac:dyDescent="0.25">
      <c r="A33" s="46"/>
      <c r="B33" s="51" t="s">
        <v>67</v>
      </c>
      <c r="C33" s="51"/>
      <c r="D33" s="55"/>
    </row>
    <row r="34" spans="1:4" ht="18" customHeight="1" x14ac:dyDescent="0.25">
      <c r="A34" s="46"/>
      <c r="B34" s="53">
        <v>0.97916666666666663</v>
      </c>
      <c r="C34" s="51"/>
      <c r="D34" s="55"/>
    </row>
    <row r="35" spans="1:4" ht="18" customHeight="1" x14ac:dyDescent="0.25">
      <c r="A35" s="57"/>
      <c r="B35" s="51" t="s">
        <v>69</v>
      </c>
      <c r="C35" s="73"/>
      <c r="D35" s="55"/>
    </row>
    <row r="36" spans="1:4" ht="18" customHeight="1" x14ac:dyDescent="0.25">
      <c r="A36" s="46"/>
      <c r="B36" s="51"/>
      <c r="C36" s="46"/>
      <c r="D36" s="55"/>
    </row>
    <row r="37" spans="1:4" ht="18" customHeight="1" x14ac:dyDescent="0.25">
      <c r="A37" s="46"/>
      <c r="B37" s="51"/>
      <c r="C37" s="46"/>
      <c r="D37" s="55"/>
    </row>
    <row r="38" spans="1:4" ht="18" customHeight="1" x14ac:dyDescent="0.25">
      <c r="A38" s="46"/>
      <c r="B38" s="51"/>
      <c r="C38" s="46"/>
      <c r="D38" s="55"/>
    </row>
    <row r="39" spans="1:4" ht="18" customHeight="1" x14ac:dyDescent="0.35">
      <c r="A39" s="58"/>
      <c r="B39" s="162" t="str">
        <f>H9</f>
        <v>2nd Place in Pool 1</v>
      </c>
      <c r="C39" s="46"/>
      <c r="D39" s="55"/>
    </row>
    <row r="40" spans="1:4" ht="18" customHeight="1" x14ac:dyDescent="0.25">
      <c r="A40" s="58"/>
      <c r="B40" s="57"/>
      <c r="C40" s="46"/>
      <c r="D40" s="55"/>
    </row>
    <row r="41" spans="1:4" ht="18" customHeight="1" x14ac:dyDescent="0.25">
      <c r="A41" s="55"/>
      <c r="B41" s="46"/>
      <c r="C41" s="46"/>
      <c r="D41" s="46"/>
    </row>
    <row r="42" spans="1:4" ht="18" customHeight="1" x14ac:dyDescent="0.3">
      <c r="A42" s="55"/>
      <c r="B42" s="74"/>
      <c r="C42" s="46"/>
      <c r="D42" s="46"/>
    </row>
    <row r="43" spans="1:4" ht="18" customHeight="1" x14ac:dyDescent="0.3">
      <c r="A43" s="55"/>
      <c r="B43" s="74"/>
      <c r="C43" s="46"/>
      <c r="D43" s="46"/>
    </row>
    <row r="44" spans="1:4" ht="18" customHeight="1" x14ac:dyDescent="0.25">
      <c r="C44" s="52"/>
      <c r="D44" s="46"/>
    </row>
    <row r="45" spans="1:4" ht="18" customHeight="1" x14ac:dyDescent="0.25">
      <c r="C45" s="52"/>
      <c r="D45" s="46"/>
    </row>
    <row r="46" spans="1:4" ht="18" customHeight="1" x14ac:dyDescent="0.25">
      <c r="C46" s="52"/>
      <c r="D46" s="46"/>
    </row>
    <row r="47" spans="1:4" ht="18" customHeight="1" x14ac:dyDescent="0.25">
      <c r="C47" s="52"/>
      <c r="D47" s="46"/>
    </row>
    <row r="48" spans="1:4" ht="18" customHeight="1" x14ac:dyDescent="0.25">
      <c r="C48" s="52"/>
      <c r="D48" s="46"/>
    </row>
    <row r="49" spans="1:4" ht="18" customHeight="1" x14ac:dyDescent="0.25">
      <c r="C49" s="52"/>
      <c r="D49" s="46"/>
    </row>
    <row r="50" spans="1:4" ht="18" customHeight="1" x14ac:dyDescent="0.3">
      <c r="C50" s="2"/>
      <c r="D50" s="2"/>
    </row>
    <row r="51" spans="1:4" ht="18" customHeight="1" x14ac:dyDescent="0.3">
      <c r="C51" s="2"/>
      <c r="D51" s="2"/>
    </row>
    <row r="52" spans="1:4" ht="18" customHeight="1" x14ac:dyDescent="0.3">
      <c r="A52" s="75"/>
      <c r="B52" s="60" t="s">
        <v>74</v>
      </c>
      <c r="C52" s="2"/>
      <c r="D52" s="2"/>
    </row>
    <row r="53" spans="1:4" ht="18" customHeight="1" x14ac:dyDescent="0.3">
      <c r="A53" s="2"/>
      <c r="B53" s="61" t="s">
        <v>75</v>
      </c>
      <c r="C53" s="2"/>
      <c r="D53" s="2"/>
    </row>
    <row r="54" spans="1:4" ht="18" customHeight="1" x14ac:dyDescent="0.3">
      <c r="B54" s="61" t="s">
        <v>76</v>
      </c>
      <c r="C54" s="2"/>
      <c r="D54" s="2"/>
    </row>
    <row r="55" spans="1:4" ht="16.5" x14ac:dyDescent="0.3">
      <c r="C55" s="2"/>
      <c r="D55" s="2"/>
    </row>
    <row r="56" spans="1:4" ht="16.5" x14ac:dyDescent="0.3">
      <c r="C56" s="2"/>
      <c r="D56" s="2"/>
    </row>
    <row r="57" spans="1:4" ht="16.5" x14ac:dyDescent="0.3">
      <c r="C57" s="2"/>
      <c r="D57" s="2"/>
    </row>
  </sheetData>
  <sheetProtection selectLockedCells="1" selectUnlockedCells="1"/>
  <pageMargins left="0.7" right="0.7" top="0.75" bottom="0.75" header="0.51180555555555551" footer="0.51180555555555551"/>
  <pageSetup scale="52" firstPageNumber="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5EDD-02F2-461B-B3F5-5FED2A920631}">
  <sheetPr>
    <pageSetUpPr fitToPage="1"/>
  </sheetPr>
  <dimension ref="A1:H45"/>
  <sheetViews>
    <sheetView topLeftCell="A17" zoomScaleNormal="100" workbookViewId="0">
      <selection activeCell="A3" sqref="A3"/>
    </sheetView>
  </sheetViews>
  <sheetFormatPr defaultColWidth="8.7109375" defaultRowHeight="15" x14ac:dyDescent="0.25"/>
  <cols>
    <col min="1" max="3" width="80.7109375" style="1" customWidth="1"/>
    <col min="4" max="4" width="60.140625" style="1" customWidth="1"/>
    <col min="5" max="16384" width="8.7109375" style="1"/>
  </cols>
  <sheetData>
    <row r="1" spans="1:8" ht="60" x14ac:dyDescent="0.8">
      <c r="A1" s="44" t="s">
        <v>82</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ht="18" x14ac:dyDescent="0.25">
      <c r="A6" s="49"/>
      <c r="B6" s="52"/>
      <c r="C6" s="52"/>
      <c r="D6" s="46"/>
    </row>
    <row r="7" spans="1:8" ht="18" x14ac:dyDescent="0.25">
      <c r="A7" s="49"/>
      <c r="B7" s="52"/>
      <c r="C7" s="52"/>
      <c r="D7" s="46"/>
    </row>
    <row r="8" spans="1:8" ht="18" x14ac:dyDescent="0.25">
      <c r="A8" s="49"/>
      <c r="B8" s="52"/>
      <c r="C8" s="52"/>
      <c r="D8" s="46"/>
    </row>
    <row r="9" spans="1:8" ht="18" x14ac:dyDescent="0.25">
      <c r="A9" s="49"/>
      <c r="B9" s="52"/>
      <c r="C9" s="52"/>
      <c r="D9" s="46"/>
    </row>
    <row r="10" spans="1:8" ht="18" x14ac:dyDescent="0.25">
      <c r="A10" s="49"/>
      <c r="B10" s="52"/>
      <c r="C10" s="52"/>
      <c r="D10" s="46"/>
    </row>
    <row r="11" spans="1:8" ht="18" x14ac:dyDescent="0.25">
      <c r="A11" s="49"/>
      <c r="B11" s="52"/>
      <c r="C11" s="52"/>
      <c r="D11" s="46"/>
    </row>
    <row r="12" spans="1:8" x14ac:dyDescent="0.25">
      <c r="A12" s="46"/>
      <c r="B12" s="52"/>
      <c r="C12" s="52"/>
      <c r="D12" s="46"/>
      <c r="H12" s="1" t="str">
        <f>'13P'!P22</f>
        <v>3rd Place in Pool 2</v>
      </c>
    </row>
    <row r="13" spans="1:8" x14ac:dyDescent="0.25">
      <c r="A13" s="64"/>
      <c r="B13" s="46"/>
      <c r="C13" s="46"/>
      <c r="D13" s="46"/>
      <c r="H13" s="1" t="str">
        <f>'13P'!P6</f>
        <v>3rd Place in Pool 1</v>
      </c>
    </row>
    <row r="14" spans="1:8" ht="28.5" customHeight="1" x14ac:dyDescent="0.35">
      <c r="A14" s="58"/>
      <c r="B14" s="100" t="str">
        <f>H12</f>
        <v>3rd Place in Pool 2</v>
      </c>
      <c r="C14" s="55"/>
      <c r="D14" s="55"/>
      <c r="H14" s="1" t="str">
        <f>'13P'!P23</f>
        <v>4th Place in Pool 2</v>
      </c>
    </row>
    <row r="15" spans="1:8" ht="28.5" customHeight="1" x14ac:dyDescent="0.25">
      <c r="A15" s="46"/>
      <c r="B15" s="51" t="s">
        <v>0</v>
      </c>
      <c r="C15" s="55"/>
      <c r="D15" s="55"/>
    </row>
    <row r="16" spans="1:8" ht="28.5" customHeight="1" x14ac:dyDescent="0.25">
      <c r="A16" s="65"/>
      <c r="B16" s="51" t="s">
        <v>72</v>
      </c>
      <c r="C16" s="55"/>
      <c r="D16" s="55"/>
    </row>
    <row r="17" spans="1:4" ht="28.5" customHeight="1" x14ac:dyDescent="0.25">
      <c r="A17" s="57"/>
      <c r="B17" s="51" t="s">
        <v>77</v>
      </c>
      <c r="C17" s="55"/>
      <c r="D17" s="55"/>
    </row>
    <row r="18" spans="1:4" ht="28.5" customHeight="1" x14ac:dyDescent="0.25">
      <c r="A18" s="46"/>
      <c r="B18" s="53">
        <v>0.52083333333333337</v>
      </c>
      <c r="C18" s="149"/>
      <c r="D18" s="55"/>
    </row>
    <row r="19" spans="1:4" ht="28.5" customHeight="1" x14ac:dyDescent="0.25">
      <c r="A19" s="46"/>
      <c r="B19" s="151" t="s">
        <v>69</v>
      </c>
      <c r="C19" s="153"/>
      <c r="D19" s="55"/>
    </row>
    <row r="20" spans="1:4" ht="28.5" customHeight="1" x14ac:dyDescent="0.35">
      <c r="A20" s="50" t="str">
        <f>H13</f>
        <v>3rd Place in Pool 1</v>
      </c>
      <c r="B20" s="151"/>
      <c r="C20" s="154" t="s">
        <v>71</v>
      </c>
      <c r="D20" s="55"/>
    </row>
    <row r="21" spans="1:4" ht="28.5" customHeight="1" x14ac:dyDescent="0.25">
      <c r="A21" s="51" t="s">
        <v>68</v>
      </c>
      <c r="B21" s="151"/>
      <c r="C21" s="58"/>
      <c r="D21" s="55"/>
    </row>
    <row r="22" spans="1:4" ht="28.5" customHeight="1" x14ac:dyDescent="0.25">
      <c r="A22" s="51" t="s">
        <v>77</v>
      </c>
      <c r="B22" s="151"/>
      <c r="C22" s="46"/>
      <c r="D22" s="55"/>
    </row>
    <row r="23" spans="1:4" ht="28.5" customHeight="1" x14ac:dyDescent="0.25">
      <c r="A23" s="53">
        <v>0.47916666666666669</v>
      </c>
      <c r="B23" s="152"/>
      <c r="C23" s="46"/>
      <c r="D23" s="55"/>
    </row>
    <row r="24" spans="1:4" ht="28.5" customHeight="1" x14ac:dyDescent="0.25">
      <c r="A24" s="51" t="s">
        <v>69</v>
      </c>
      <c r="B24" s="46"/>
      <c r="C24" s="46"/>
      <c r="D24" s="55"/>
    </row>
    <row r="25" spans="1:4" ht="28.5" customHeight="1" x14ac:dyDescent="0.25">
      <c r="A25" s="68"/>
      <c r="B25" s="46"/>
      <c r="C25" s="46"/>
      <c r="D25" s="55"/>
    </row>
    <row r="26" spans="1:4" ht="28.5" customHeight="1" x14ac:dyDescent="0.25">
      <c r="A26" s="68"/>
      <c r="B26" s="46"/>
      <c r="C26" s="46"/>
      <c r="D26" s="55"/>
    </row>
    <row r="27" spans="1:4" ht="28.5" customHeight="1" x14ac:dyDescent="0.35">
      <c r="A27" s="56" t="str">
        <f>H14</f>
        <v>4th Place in Pool 2</v>
      </c>
      <c r="B27" s="46"/>
      <c r="C27" s="46"/>
      <c r="D27" s="55"/>
    </row>
    <row r="28" spans="1:4" ht="28.5" customHeight="1" x14ac:dyDescent="0.25">
      <c r="A28" s="46"/>
      <c r="B28" s="46"/>
      <c r="C28" s="46"/>
      <c r="D28" s="46"/>
    </row>
    <row r="29" spans="1:4" ht="18" customHeight="1" x14ac:dyDescent="0.3">
      <c r="A29" s="46"/>
      <c r="B29" s="46"/>
      <c r="C29" s="58"/>
      <c r="D29" s="150"/>
    </row>
    <row r="30" spans="1:4" ht="18" customHeight="1" x14ac:dyDescent="0.25">
      <c r="A30" s="58"/>
      <c r="B30" s="57"/>
      <c r="C30" s="46"/>
      <c r="D30" s="55"/>
    </row>
    <row r="31" spans="1:4" ht="18" customHeight="1" x14ac:dyDescent="0.25">
      <c r="A31" s="55"/>
      <c r="B31" s="46"/>
      <c r="C31" s="46"/>
      <c r="D31" s="46"/>
    </row>
    <row r="32" spans="1:4" ht="18" customHeight="1" x14ac:dyDescent="0.3">
      <c r="A32" s="55"/>
      <c r="B32" s="74"/>
      <c r="C32" s="46"/>
      <c r="D32" s="46"/>
    </row>
    <row r="33" spans="1:4" ht="18" customHeight="1" x14ac:dyDescent="0.3">
      <c r="A33" s="55"/>
      <c r="B33" s="74"/>
      <c r="C33" s="46"/>
      <c r="D33" s="46"/>
    </row>
    <row r="34" spans="1:4" ht="18" customHeight="1" x14ac:dyDescent="0.25">
      <c r="C34" s="52"/>
      <c r="D34" s="46"/>
    </row>
    <row r="35" spans="1:4" ht="18" customHeight="1" x14ac:dyDescent="0.25">
      <c r="C35" s="52"/>
      <c r="D35" s="46"/>
    </row>
    <row r="36" spans="1:4" ht="18" customHeight="1" x14ac:dyDescent="0.25">
      <c r="C36" s="52"/>
      <c r="D36" s="46"/>
    </row>
    <row r="37" spans="1:4" ht="18" customHeight="1" x14ac:dyDescent="0.25">
      <c r="C37" s="52"/>
      <c r="D37" s="46"/>
    </row>
    <row r="38" spans="1:4" ht="18" customHeight="1" x14ac:dyDescent="0.3">
      <c r="C38" s="2"/>
      <c r="D38" s="2"/>
    </row>
    <row r="39" spans="1:4" ht="18" customHeight="1" x14ac:dyDescent="0.3">
      <c r="C39" s="2"/>
      <c r="D39" s="2"/>
    </row>
    <row r="40" spans="1:4" ht="18" customHeight="1" x14ac:dyDescent="0.3">
      <c r="A40" s="75"/>
      <c r="B40" s="60" t="s">
        <v>74</v>
      </c>
      <c r="C40" s="2"/>
      <c r="D40" s="2"/>
    </row>
    <row r="41" spans="1:4" ht="18" customHeight="1" x14ac:dyDescent="0.3">
      <c r="A41" s="2"/>
      <c r="B41" s="61" t="s">
        <v>75</v>
      </c>
      <c r="C41" s="2"/>
      <c r="D41" s="2"/>
    </row>
    <row r="42" spans="1:4" ht="18" customHeight="1" x14ac:dyDescent="0.3">
      <c r="B42" s="61" t="s">
        <v>76</v>
      </c>
      <c r="C42" s="2"/>
      <c r="D42" s="2"/>
    </row>
    <row r="43" spans="1:4" ht="16.5" x14ac:dyDescent="0.3">
      <c r="C43" s="2"/>
      <c r="D43" s="2"/>
    </row>
    <row r="44" spans="1:4" ht="16.5" x14ac:dyDescent="0.3">
      <c r="C44" s="2"/>
      <c r="D44" s="2"/>
    </row>
    <row r="45" spans="1:4" ht="16.5" x14ac:dyDescent="0.3">
      <c r="C45" s="2"/>
      <c r="D45" s="2"/>
    </row>
  </sheetData>
  <sheetProtection selectLockedCells="1" selectUnlockedCells="1"/>
  <pageMargins left="0.7" right="0.7" top="0.75" bottom="0.75" header="0.51180555555555551" footer="0.51180555555555551"/>
  <pageSetup scale="49" firstPageNumber="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E077F-B57E-4B7D-917B-A64F7DB810B4}">
  <sheetPr>
    <pageSetUpPr fitToPage="1"/>
  </sheetPr>
  <dimension ref="A1:H55"/>
  <sheetViews>
    <sheetView topLeftCell="A38" zoomScaleNormal="100" workbookViewId="0">
      <selection activeCell="A46" sqref="A1:D46"/>
    </sheetView>
  </sheetViews>
  <sheetFormatPr defaultColWidth="8.7109375" defaultRowHeight="15" x14ac:dyDescent="0.25"/>
  <cols>
    <col min="1" max="4" width="60.140625" style="1" customWidth="1"/>
    <col min="5" max="16384" width="8.7109375" style="1"/>
  </cols>
  <sheetData>
    <row r="1" spans="1:8" ht="60" x14ac:dyDescent="0.8">
      <c r="A1" s="44" t="s">
        <v>116</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x14ac:dyDescent="0.25">
      <c r="A6" s="46"/>
      <c r="B6" s="52"/>
      <c r="C6" s="52"/>
      <c r="D6" s="46"/>
      <c r="H6" s="1" t="str">
        <f>'14P'!P4</f>
        <v>1st Place in Pool 1</v>
      </c>
    </row>
    <row r="7" spans="1:8" x14ac:dyDescent="0.25">
      <c r="A7" s="64"/>
      <c r="B7" s="46"/>
      <c r="C7" s="46"/>
      <c r="D7" s="46"/>
      <c r="H7" s="1" t="str">
        <f>'14P'!P20</f>
        <v>1st Place in Pool 2</v>
      </c>
    </row>
    <row r="8" spans="1:8" ht="24" customHeight="1" x14ac:dyDescent="0.35">
      <c r="A8" s="58"/>
      <c r="B8" s="100" t="str">
        <f>H6</f>
        <v>1st Place in Pool 1</v>
      </c>
      <c r="C8" s="55"/>
      <c r="D8" s="55"/>
      <c r="H8" s="1" t="str">
        <f>'14P'!P5</f>
        <v>2nd Place in Pool 1</v>
      </c>
    </row>
    <row r="9" spans="1:8" ht="24" customHeight="1" x14ac:dyDescent="0.25">
      <c r="A9" s="46"/>
      <c r="B9" s="51" t="s">
        <v>0</v>
      </c>
      <c r="C9" s="55"/>
      <c r="D9" s="55"/>
      <c r="H9" s="1" t="str">
        <f>'14P'!P21</f>
        <v>2nd Place in Pool 2</v>
      </c>
    </row>
    <row r="10" spans="1:8" ht="24" customHeight="1" x14ac:dyDescent="0.25">
      <c r="A10" s="65"/>
      <c r="B10" s="51" t="s">
        <v>70</v>
      </c>
      <c r="C10" s="55"/>
      <c r="D10" s="55"/>
      <c r="H10" s="1" t="str">
        <f>'14P'!P6</f>
        <v>3rd Place in Pool 1</v>
      </c>
    </row>
    <row r="11" spans="1:8" ht="24" customHeight="1" x14ac:dyDescent="0.25">
      <c r="A11" s="57"/>
      <c r="B11" s="51" t="s">
        <v>79</v>
      </c>
      <c r="C11" s="55"/>
      <c r="D11" s="55"/>
      <c r="H11" s="1" t="str">
        <f>'14P'!P22</f>
        <v>3rd Place in Pool 2</v>
      </c>
    </row>
    <row r="12" spans="1:8" ht="24" customHeight="1" x14ac:dyDescent="0.25">
      <c r="A12" s="46"/>
      <c r="B12" s="53">
        <v>0.5</v>
      </c>
      <c r="C12" s="66"/>
      <c r="D12" s="55"/>
    </row>
    <row r="13" spans="1:8" ht="24" customHeight="1" x14ac:dyDescent="0.25">
      <c r="A13" s="46"/>
      <c r="B13" s="51" t="s">
        <v>69</v>
      </c>
      <c r="C13" s="67"/>
      <c r="D13" s="55"/>
    </row>
    <row r="14" spans="1:8" ht="24" customHeight="1" x14ac:dyDescent="0.35">
      <c r="A14" s="50" t="str">
        <f>H9</f>
        <v>2nd Place in Pool 2</v>
      </c>
      <c r="B14" s="51" t="s">
        <v>73</v>
      </c>
      <c r="C14" s="51"/>
      <c r="D14" s="55"/>
    </row>
    <row r="15" spans="1:8" ht="24" customHeight="1" x14ac:dyDescent="0.25">
      <c r="A15" s="51" t="s">
        <v>68</v>
      </c>
      <c r="B15" s="51"/>
      <c r="C15" s="53"/>
      <c r="D15" s="55"/>
    </row>
    <row r="16" spans="1:8" ht="24" customHeight="1" x14ac:dyDescent="0.25">
      <c r="A16" s="51" t="s">
        <v>79</v>
      </c>
      <c r="B16" s="51"/>
      <c r="C16" s="51"/>
      <c r="D16" s="55"/>
    </row>
    <row r="17" spans="1:4" ht="24" customHeight="1" x14ac:dyDescent="0.25">
      <c r="A17" s="53">
        <v>0.45833333333333331</v>
      </c>
      <c r="B17" s="59"/>
      <c r="C17" s="51"/>
      <c r="D17" s="55"/>
    </row>
    <row r="18" spans="1:4" ht="24" customHeight="1" x14ac:dyDescent="0.25">
      <c r="A18" s="51" t="s">
        <v>69</v>
      </c>
      <c r="B18" s="46"/>
      <c r="C18" s="51"/>
      <c r="D18" s="55"/>
    </row>
    <row r="19" spans="1:4" ht="24" customHeight="1" x14ac:dyDescent="0.25">
      <c r="A19" s="68"/>
      <c r="B19" s="46"/>
      <c r="C19" s="51"/>
      <c r="D19" s="55"/>
    </row>
    <row r="20" spans="1:4" ht="24" customHeight="1" x14ac:dyDescent="0.25">
      <c r="A20" s="68"/>
      <c r="B20" s="46"/>
      <c r="C20" s="51"/>
      <c r="D20" s="55"/>
    </row>
    <row r="21" spans="1:4" ht="24" customHeight="1" x14ac:dyDescent="0.35">
      <c r="A21" s="56" t="str">
        <f>H10</f>
        <v>3rd Place in Pool 1</v>
      </c>
      <c r="B21" s="46"/>
      <c r="C21" s="51" t="s">
        <v>80</v>
      </c>
      <c r="D21" s="55"/>
    </row>
    <row r="22" spans="1:4" ht="24" customHeight="1" x14ac:dyDescent="0.25">
      <c r="A22" s="46"/>
      <c r="B22" s="46"/>
      <c r="C22" s="51" t="s">
        <v>79</v>
      </c>
      <c r="D22" s="46"/>
    </row>
    <row r="23" spans="1:4" ht="24" customHeight="1" x14ac:dyDescent="0.3">
      <c r="A23" s="46"/>
      <c r="B23" s="46"/>
      <c r="C23" s="53">
        <v>0.54166666666666663</v>
      </c>
      <c r="D23" s="69"/>
    </row>
    <row r="24" spans="1:4" ht="24" customHeight="1" x14ac:dyDescent="0.35">
      <c r="A24" s="70" t="str">
        <f>H8</f>
        <v>2nd Place in Pool 1</v>
      </c>
      <c r="B24" s="46"/>
      <c r="C24" s="51"/>
      <c r="D24" s="71" t="s">
        <v>71</v>
      </c>
    </row>
    <row r="25" spans="1:4" ht="24" customHeight="1" x14ac:dyDescent="0.25">
      <c r="A25" s="67" t="s">
        <v>72</v>
      </c>
      <c r="B25" s="46"/>
      <c r="C25" s="72"/>
      <c r="D25" s="55"/>
    </row>
    <row r="26" spans="1:4" ht="24" customHeight="1" x14ac:dyDescent="0.25">
      <c r="A26" s="51" t="s">
        <v>83</v>
      </c>
      <c r="B26" s="46"/>
      <c r="C26" s="51"/>
      <c r="D26" s="55"/>
    </row>
    <row r="27" spans="1:4" ht="24" customHeight="1" x14ac:dyDescent="0.25">
      <c r="A27" s="53">
        <v>0.45833333333333331</v>
      </c>
      <c r="B27" s="46"/>
      <c r="C27" s="51"/>
      <c r="D27" s="55"/>
    </row>
    <row r="28" spans="1:4" ht="24" customHeight="1" x14ac:dyDescent="0.25">
      <c r="A28" s="51" t="s">
        <v>69</v>
      </c>
      <c r="B28" s="54"/>
      <c r="C28" s="51"/>
      <c r="D28" s="55"/>
    </row>
    <row r="29" spans="1:4" ht="24" customHeight="1" x14ac:dyDescent="0.25">
      <c r="A29" s="68"/>
      <c r="B29" s="67"/>
      <c r="C29" s="51"/>
      <c r="D29" s="55"/>
    </row>
    <row r="30" spans="1:4" ht="24" customHeight="1" x14ac:dyDescent="0.25">
      <c r="A30" s="68"/>
      <c r="B30" s="51"/>
      <c r="C30" s="51"/>
      <c r="D30" s="55"/>
    </row>
    <row r="31" spans="1:4" ht="24" customHeight="1" x14ac:dyDescent="0.35">
      <c r="A31" s="101" t="str">
        <f>H11</f>
        <v>3rd Place in Pool 2</v>
      </c>
      <c r="B31" s="51" t="s">
        <v>81</v>
      </c>
      <c r="C31" s="51"/>
      <c r="D31" s="55"/>
    </row>
    <row r="32" spans="1:4" ht="24" customHeight="1" x14ac:dyDescent="0.25">
      <c r="A32" s="46"/>
      <c r="B32" s="51" t="s">
        <v>83</v>
      </c>
      <c r="C32" s="51"/>
      <c r="D32" s="55"/>
    </row>
    <row r="33" spans="1:4" ht="24" customHeight="1" x14ac:dyDescent="0.25">
      <c r="A33" s="46"/>
      <c r="B33" s="53">
        <v>0.5</v>
      </c>
      <c r="C33" s="51"/>
      <c r="D33" s="55"/>
    </row>
    <row r="34" spans="1:4" ht="24" customHeight="1" x14ac:dyDescent="0.25">
      <c r="A34" s="57"/>
      <c r="B34" s="51" t="s">
        <v>69</v>
      </c>
      <c r="C34" s="73"/>
      <c r="D34" s="55"/>
    </row>
    <row r="35" spans="1:4" ht="24" customHeight="1" x14ac:dyDescent="0.25">
      <c r="A35" s="46"/>
      <c r="B35" s="51"/>
      <c r="C35" s="46"/>
      <c r="D35" s="55"/>
    </row>
    <row r="36" spans="1:4" ht="24" customHeight="1" x14ac:dyDescent="0.25">
      <c r="A36" s="46"/>
      <c r="B36" s="51"/>
      <c r="C36" s="46"/>
      <c r="D36" s="55"/>
    </row>
    <row r="37" spans="1:4" ht="24" customHeight="1" x14ac:dyDescent="0.25">
      <c r="A37" s="46"/>
      <c r="B37" s="51"/>
      <c r="C37" s="46"/>
      <c r="D37" s="55"/>
    </row>
    <row r="38" spans="1:4" ht="24" customHeight="1" x14ac:dyDescent="0.35">
      <c r="A38" s="58"/>
      <c r="B38" s="162" t="str">
        <f>H7</f>
        <v>1st Place in Pool 2</v>
      </c>
      <c r="C38" s="46"/>
      <c r="D38" s="55"/>
    </row>
    <row r="39" spans="1:4" ht="18" customHeight="1" x14ac:dyDescent="0.25">
      <c r="A39" s="58"/>
      <c r="B39" s="161"/>
      <c r="C39" s="46"/>
      <c r="D39" s="55"/>
    </row>
    <row r="40" spans="1:4" ht="18" customHeight="1" x14ac:dyDescent="0.25">
      <c r="A40" s="55"/>
      <c r="B40" s="46"/>
      <c r="C40" s="46"/>
      <c r="D40" s="46"/>
    </row>
    <row r="41" spans="1:4" ht="18" customHeight="1" x14ac:dyDescent="0.3">
      <c r="A41" s="55"/>
      <c r="B41" s="74"/>
      <c r="C41" s="46"/>
      <c r="D41" s="46"/>
    </row>
    <row r="42" spans="1:4" ht="18" customHeight="1" x14ac:dyDescent="0.3">
      <c r="A42" s="55"/>
      <c r="B42" s="74"/>
      <c r="C42" s="46"/>
      <c r="D42" s="46"/>
    </row>
    <row r="43" spans="1:4" ht="18" customHeight="1" x14ac:dyDescent="0.25">
      <c r="C43" s="52"/>
      <c r="D43" s="46"/>
    </row>
    <row r="44" spans="1:4" ht="18" customHeight="1" x14ac:dyDescent="0.25">
      <c r="C44" s="52"/>
      <c r="D44" s="46"/>
    </row>
    <row r="45" spans="1:4" ht="18" customHeight="1" x14ac:dyDescent="0.25">
      <c r="C45" s="52"/>
      <c r="D45" s="46"/>
    </row>
    <row r="46" spans="1:4" ht="18" customHeight="1" x14ac:dyDescent="0.25">
      <c r="C46" s="52"/>
      <c r="D46" s="46"/>
    </row>
    <row r="47" spans="1:4" ht="18" customHeight="1" x14ac:dyDescent="0.25">
      <c r="C47" s="52"/>
      <c r="D47" s="46"/>
    </row>
    <row r="48" spans="1:4" ht="18" customHeight="1" x14ac:dyDescent="0.3">
      <c r="C48" s="2"/>
      <c r="D48" s="2"/>
    </row>
    <row r="49" spans="1:4" ht="18" customHeight="1" x14ac:dyDescent="0.3">
      <c r="C49" s="2"/>
      <c r="D49" s="2"/>
    </row>
    <row r="50" spans="1:4" ht="18" customHeight="1" x14ac:dyDescent="0.3">
      <c r="A50" s="75"/>
      <c r="B50" s="60" t="s">
        <v>74</v>
      </c>
      <c r="C50" s="2"/>
      <c r="D50" s="2"/>
    </row>
    <row r="51" spans="1:4" ht="18" customHeight="1" x14ac:dyDescent="0.3">
      <c r="A51" s="2"/>
      <c r="B51" s="61" t="s">
        <v>75</v>
      </c>
      <c r="C51" s="2"/>
      <c r="D51" s="2"/>
    </row>
    <row r="52" spans="1:4" ht="18" customHeight="1" x14ac:dyDescent="0.3">
      <c r="B52" s="61" t="s">
        <v>76</v>
      </c>
      <c r="C52" s="2"/>
      <c r="D52" s="2"/>
    </row>
    <row r="53" spans="1:4" ht="16.5" x14ac:dyDescent="0.3">
      <c r="C53" s="2"/>
      <c r="D53" s="2"/>
    </row>
    <row r="54" spans="1:4" ht="16.5" x14ac:dyDescent="0.3">
      <c r="C54" s="2"/>
      <c r="D54" s="2"/>
    </row>
    <row r="55" spans="1:4" ht="16.5" x14ac:dyDescent="0.3">
      <c r="C55" s="2"/>
      <c r="D55" s="2"/>
    </row>
  </sheetData>
  <sheetProtection selectLockedCells="1" selectUnlockedCells="1"/>
  <pageMargins left="0.7" right="0.7" top="0.75" bottom="0.75" header="0.51180555555555551" footer="0.51180555555555551"/>
  <pageSetup scale="47" firstPageNumber="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F88E6-1F82-4C1D-93C2-C6D6FCB48945}">
  <sheetPr>
    <pageSetUpPr fitToPage="1"/>
  </sheetPr>
  <dimension ref="A1:H55"/>
  <sheetViews>
    <sheetView topLeftCell="A38" zoomScaleNormal="100" workbookViewId="0">
      <selection activeCell="A46" sqref="A1:D46"/>
    </sheetView>
  </sheetViews>
  <sheetFormatPr defaultColWidth="8.7109375" defaultRowHeight="15" x14ac:dyDescent="0.25"/>
  <cols>
    <col min="1" max="4" width="60.140625" style="1" customWidth="1"/>
    <col min="5" max="16384" width="8.7109375" style="1"/>
  </cols>
  <sheetData>
    <row r="1" spans="1:8" ht="60" x14ac:dyDescent="0.8">
      <c r="A1" s="44" t="s">
        <v>117</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x14ac:dyDescent="0.25">
      <c r="A6" s="46"/>
      <c r="B6" s="52"/>
      <c r="C6" s="52"/>
      <c r="D6" s="46"/>
      <c r="H6" s="1" t="str">
        <f>'15P'!P3</f>
        <v>1st Place in Pool 1</v>
      </c>
    </row>
    <row r="7" spans="1:8" x14ac:dyDescent="0.25">
      <c r="A7" s="64"/>
      <c r="B7" s="46"/>
      <c r="C7" s="46"/>
      <c r="D7" s="46"/>
      <c r="H7" s="1" t="str">
        <f>'15P'!P19</f>
        <v>1st Place in Pool 2</v>
      </c>
    </row>
    <row r="8" spans="1:8" ht="24" customHeight="1" x14ac:dyDescent="0.35">
      <c r="A8" s="58"/>
      <c r="B8" s="100" t="str">
        <f>H6</f>
        <v>1st Place in Pool 1</v>
      </c>
      <c r="C8" s="55"/>
      <c r="D8" s="55"/>
      <c r="H8" s="1" t="str">
        <f>'15P'!P35</f>
        <v>1st Place in Pool 3</v>
      </c>
    </row>
    <row r="9" spans="1:8" ht="24" customHeight="1" x14ac:dyDescent="0.25">
      <c r="A9" s="46"/>
      <c r="B9" s="51" t="s">
        <v>0</v>
      </c>
      <c r="C9" s="55"/>
      <c r="D9" s="55"/>
      <c r="H9" s="1" t="str">
        <f>'15P'!P36</f>
        <v>2nd Place in Pool 3</v>
      </c>
    </row>
    <row r="10" spans="1:8" ht="24" customHeight="1" x14ac:dyDescent="0.25">
      <c r="A10" s="65"/>
      <c r="B10" s="51" t="s">
        <v>70</v>
      </c>
      <c r="C10" s="55"/>
      <c r="D10" s="55"/>
      <c r="H10" s="1" t="str">
        <f>'15P'!P20</f>
        <v>2nd Place in Pool 2</v>
      </c>
    </row>
    <row r="11" spans="1:8" ht="24" customHeight="1" x14ac:dyDescent="0.25">
      <c r="A11" s="57"/>
      <c r="B11" s="51" t="s">
        <v>143</v>
      </c>
      <c r="C11" s="55"/>
      <c r="D11" s="55"/>
      <c r="H11" s="1" t="str">
        <f>'15P'!P4</f>
        <v>2nd Place in Pool 1</v>
      </c>
    </row>
    <row r="12" spans="1:8" ht="24" customHeight="1" x14ac:dyDescent="0.25">
      <c r="A12" s="46"/>
      <c r="B12" s="53">
        <v>0.77083333333333337</v>
      </c>
      <c r="C12" s="66"/>
      <c r="D12" s="55"/>
    </row>
    <row r="13" spans="1:8" ht="24" customHeight="1" x14ac:dyDescent="0.25">
      <c r="A13" s="46"/>
      <c r="B13" s="51" t="s">
        <v>69</v>
      </c>
      <c r="C13" s="67"/>
      <c r="D13" s="55"/>
    </row>
    <row r="14" spans="1:8" ht="24" customHeight="1" x14ac:dyDescent="0.35">
      <c r="A14" s="50" t="str">
        <f>H9</f>
        <v>2nd Place in Pool 3</v>
      </c>
      <c r="B14" s="51" t="s">
        <v>73</v>
      </c>
      <c r="C14" s="51"/>
      <c r="D14" s="55"/>
    </row>
    <row r="15" spans="1:8" ht="24" customHeight="1" x14ac:dyDescent="0.25">
      <c r="A15" s="51" t="s">
        <v>68</v>
      </c>
      <c r="B15" s="51"/>
      <c r="C15" s="53"/>
      <c r="D15" s="55"/>
    </row>
    <row r="16" spans="1:8" ht="24" customHeight="1" x14ac:dyDescent="0.25">
      <c r="A16" s="51" t="s">
        <v>143</v>
      </c>
      <c r="B16" s="51"/>
      <c r="C16" s="51"/>
      <c r="D16" s="55"/>
    </row>
    <row r="17" spans="1:4" ht="24" customHeight="1" x14ac:dyDescent="0.25">
      <c r="A17" s="53">
        <v>0.72916666666666663</v>
      </c>
      <c r="B17" s="59"/>
      <c r="C17" s="51"/>
      <c r="D17" s="55"/>
    </row>
    <row r="18" spans="1:4" ht="24" customHeight="1" x14ac:dyDescent="0.25">
      <c r="A18" s="51" t="s">
        <v>69</v>
      </c>
      <c r="B18" s="46"/>
      <c r="C18" s="51"/>
      <c r="D18" s="55"/>
    </row>
    <row r="19" spans="1:4" ht="24" customHeight="1" x14ac:dyDescent="0.25">
      <c r="A19" s="68"/>
      <c r="B19" s="46"/>
      <c r="C19" s="51"/>
      <c r="D19" s="55"/>
    </row>
    <row r="20" spans="1:4" ht="24" customHeight="1" x14ac:dyDescent="0.25">
      <c r="A20" s="68"/>
      <c r="B20" s="46"/>
      <c r="C20" s="51"/>
      <c r="D20" s="55"/>
    </row>
    <row r="21" spans="1:4" ht="24" customHeight="1" x14ac:dyDescent="0.35">
      <c r="A21" s="56" t="str">
        <f>H10</f>
        <v>2nd Place in Pool 2</v>
      </c>
      <c r="B21" s="46"/>
      <c r="C21" s="51" t="s">
        <v>80</v>
      </c>
      <c r="D21" s="55"/>
    </row>
    <row r="22" spans="1:4" ht="24" customHeight="1" x14ac:dyDescent="0.25">
      <c r="A22" s="46"/>
      <c r="B22" s="46"/>
      <c r="C22" s="51" t="s">
        <v>143</v>
      </c>
      <c r="D22" s="46"/>
    </row>
    <row r="23" spans="1:4" ht="24" customHeight="1" x14ac:dyDescent="0.3">
      <c r="A23" s="46"/>
      <c r="B23" s="46"/>
      <c r="C23" s="53">
        <v>0.8125</v>
      </c>
      <c r="D23" s="69"/>
    </row>
    <row r="24" spans="1:4" ht="24" customHeight="1" x14ac:dyDescent="0.35">
      <c r="A24" s="70" t="str">
        <f>H8</f>
        <v>1st Place in Pool 3</v>
      </c>
      <c r="B24" s="46"/>
      <c r="C24" s="51"/>
      <c r="D24" s="71" t="s">
        <v>71</v>
      </c>
    </row>
    <row r="25" spans="1:4" ht="24" customHeight="1" x14ac:dyDescent="0.25">
      <c r="A25" s="67" t="s">
        <v>72</v>
      </c>
      <c r="B25" s="46"/>
      <c r="C25" s="72"/>
      <c r="D25" s="55"/>
    </row>
    <row r="26" spans="1:4" ht="24" customHeight="1" x14ac:dyDescent="0.25">
      <c r="A26" s="51" t="s">
        <v>144</v>
      </c>
      <c r="B26" s="46"/>
      <c r="C26" s="51"/>
      <c r="D26" s="55"/>
    </row>
    <row r="27" spans="1:4" ht="24" customHeight="1" x14ac:dyDescent="0.25">
      <c r="A27" s="53">
        <v>0.72916666666666663</v>
      </c>
      <c r="B27" s="46"/>
      <c r="C27" s="51"/>
      <c r="D27" s="55"/>
    </row>
    <row r="28" spans="1:4" ht="24" customHeight="1" x14ac:dyDescent="0.25">
      <c r="A28" s="51" t="s">
        <v>69</v>
      </c>
      <c r="B28" s="54"/>
      <c r="C28" s="51"/>
      <c r="D28" s="55"/>
    </row>
    <row r="29" spans="1:4" ht="24" customHeight="1" x14ac:dyDescent="0.25">
      <c r="A29" s="68"/>
      <c r="B29" s="67"/>
      <c r="C29" s="51"/>
      <c r="D29" s="55"/>
    </row>
    <row r="30" spans="1:4" ht="24" customHeight="1" x14ac:dyDescent="0.25">
      <c r="A30" s="68"/>
      <c r="B30" s="51"/>
      <c r="C30" s="51"/>
      <c r="D30" s="55"/>
    </row>
    <row r="31" spans="1:4" ht="24" customHeight="1" x14ac:dyDescent="0.35">
      <c r="A31" s="101" t="str">
        <f>H11</f>
        <v>2nd Place in Pool 1</v>
      </c>
      <c r="B31" s="51" t="s">
        <v>81</v>
      </c>
      <c r="C31" s="51"/>
      <c r="D31" s="55"/>
    </row>
    <row r="32" spans="1:4" ht="24" customHeight="1" x14ac:dyDescent="0.25">
      <c r="A32" s="46"/>
      <c r="B32" s="51" t="s">
        <v>144</v>
      </c>
      <c r="C32" s="51"/>
      <c r="D32" s="55"/>
    </row>
    <row r="33" spans="1:4" ht="24" customHeight="1" x14ac:dyDescent="0.25">
      <c r="A33" s="46"/>
      <c r="B33" s="53">
        <v>0.77083333333333337</v>
      </c>
      <c r="C33" s="51"/>
      <c r="D33" s="55"/>
    </row>
    <row r="34" spans="1:4" ht="24" customHeight="1" x14ac:dyDescent="0.25">
      <c r="A34" s="57"/>
      <c r="B34" s="51" t="s">
        <v>69</v>
      </c>
      <c r="C34" s="73"/>
      <c r="D34" s="55"/>
    </row>
    <row r="35" spans="1:4" ht="24" customHeight="1" x14ac:dyDescent="0.25">
      <c r="A35" s="46"/>
      <c r="B35" s="51"/>
      <c r="C35" s="46"/>
      <c r="D35" s="55"/>
    </row>
    <row r="36" spans="1:4" ht="24" customHeight="1" x14ac:dyDescent="0.25">
      <c r="A36" s="46"/>
      <c r="B36" s="51"/>
      <c r="C36" s="46"/>
      <c r="D36" s="55"/>
    </row>
    <row r="37" spans="1:4" ht="24" customHeight="1" x14ac:dyDescent="0.25">
      <c r="A37" s="46"/>
      <c r="B37" s="51"/>
      <c r="C37" s="46"/>
      <c r="D37" s="55"/>
    </row>
    <row r="38" spans="1:4" ht="24" customHeight="1" x14ac:dyDescent="0.35">
      <c r="A38" s="58"/>
      <c r="B38" s="162" t="str">
        <f>H7</f>
        <v>1st Place in Pool 2</v>
      </c>
      <c r="C38" s="46"/>
      <c r="D38" s="55"/>
    </row>
    <row r="39" spans="1:4" ht="18" customHeight="1" x14ac:dyDescent="0.25">
      <c r="A39" s="58"/>
      <c r="B39" s="161"/>
      <c r="C39" s="46"/>
      <c r="D39" s="55"/>
    </row>
    <row r="40" spans="1:4" ht="18" customHeight="1" x14ac:dyDescent="0.25">
      <c r="A40" s="55"/>
      <c r="B40" s="46"/>
      <c r="C40" s="46"/>
      <c r="D40" s="46"/>
    </row>
    <row r="41" spans="1:4" ht="18" customHeight="1" x14ac:dyDescent="0.3">
      <c r="A41" s="55"/>
      <c r="B41" s="74"/>
      <c r="C41" s="46"/>
      <c r="D41" s="46"/>
    </row>
    <row r="42" spans="1:4" ht="18" customHeight="1" x14ac:dyDescent="0.3">
      <c r="A42" s="55"/>
      <c r="B42" s="74"/>
      <c r="C42" s="46"/>
      <c r="D42" s="46"/>
    </row>
    <row r="43" spans="1:4" ht="18" customHeight="1" x14ac:dyDescent="0.25">
      <c r="C43" s="52"/>
      <c r="D43" s="46"/>
    </row>
    <row r="44" spans="1:4" ht="18" customHeight="1" x14ac:dyDescent="0.25">
      <c r="C44" s="52"/>
      <c r="D44" s="46"/>
    </row>
    <row r="45" spans="1:4" ht="18" customHeight="1" x14ac:dyDescent="0.25">
      <c r="C45" s="52"/>
      <c r="D45" s="46"/>
    </row>
    <row r="46" spans="1:4" ht="18" customHeight="1" x14ac:dyDescent="0.25">
      <c r="C46" s="52"/>
      <c r="D46" s="46"/>
    </row>
    <row r="47" spans="1:4" ht="18" customHeight="1" x14ac:dyDescent="0.25">
      <c r="C47" s="52"/>
      <c r="D47" s="46"/>
    </row>
    <row r="48" spans="1:4" ht="18" customHeight="1" x14ac:dyDescent="0.3">
      <c r="C48" s="2"/>
      <c r="D48" s="2"/>
    </row>
    <row r="49" spans="1:4" ht="18" customHeight="1" x14ac:dyDescent="0.3">
      <c r="C49" s="2"/>
      <c r="D49" s="2"/>
    </row>
    <row r="50" spans="1:4" ht="18" customHeight="1" x14ac:dyDescent="0.3">
      <c r="A50" s="75"/>
      <c r="B50" s="60" t="s">
        <v>74</v>
      </c>
      <c r="C50" s="2"/>
      <c r="D50" s="2"/>
    </row>
    <row r="51" spans="1:4" ht="18" customHeight="1" x14ac:dyDescent="0.3">
      <c r="A51" s="2"/>
      <c r="B51" s="61" t="s">
        <v>75</v>
      </c>
      <c r="C51" s="2"/>
      <c r="D51" s="2"/>
    </row>
    <row r="52" spans="1:4" ht="18" customHeight="1" x14ac:dyDescent="0.3">
      <c r="B52" s="61" t="s">
        <v>76</v>
      </c>
      <c r="C52" s="2"/>
      <c r="D52" s="2"/>
    </row>
    <row r="53" spans="1:4" ht="16.5" x14ac:dyDescent="0.3">
      <c r="C53" s="2"/>
      <c r="D53" s="2"/>
    </row>
    <row r="54" spans="1:4" ht="16.5" x14ac:dyDescent="0.3">
      <c r="C54" s="2"/>
      <c r="D54" s="2"/>
    </row>
    <row r="55" spans="1:4" ht="16.5" x14ac:dyDescent="0.3">
      <c r="C55" s="2"/>
      <c r="D55" s="2"/>
    </row>
  </sheetData>
  <sheetProtection selectLockedCells="1" selectUnlockedCells="1"/>
  <pageMargins left="0.7" right="0.7" top="0.75" bottom="0.75" header="0.51180555555555551" footer="0.51180555555555551"/>
  <pageSetup scale="47" firstPageNumber="0"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E4B79-C105-4A6D-8922-65FB26D7AEBF}">
  <sheetPr>
    <pageSetUpPr fitToPage="1"/>
  </sheetPr>
  <dimension ref="A1:H55"/>
  <sheetViews>
    <sheetView topLeftCell="A38" zoomScaleNormal="100" workbookViewId="0">
      <selection activeCell="A46" sqref="A1:D46"/>
    </sheetView>
  </sheetViews>
  <sheetFormatPr defaultColWidth="8.7109375" defaultRowHeight="15" x14ac:dyDescent="0.25"/>
  <cols>
    <col min="1" max="4" width="60.140625" style="1" customWidth="1"/>
    <col min="5" max="16384" width="8.7109375" style="1"/>
  </cols>
  <sheetData>
    <row r="1" spans="1:8" ht="60" x14ac:dyDescent="0.8">
      <c r="A1" s="44" t="s">
        <v>109</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x14ac:dyDescent="0.25">
      <c r="A6" s="46"/>
      <c r="B6" s="52"/>
      <c r="C6" s="52"/>
      <c r="D6" s="46"/>
      <c r="H6" s="1" t="str">
        <f>'15P'!P5</f>
        <v>3rd Place in Pool 1</v>
      </c>
    </row>
    <row r="7" spans="1:8" x14ac:dyDescent="0.25">
      <c r="A7" s="64"/>
      <c r="B7" s="46"/>
      <c r="C7" s="46"/>
      <c r="D7" s="46"/>
      <c r="H7" s="1" t="str">
        <f>'15P'!P21</f>
        <v>3rd Place in Pool 2</v>
      </c>
    </row>
    <row r="8" spans="1:8" ht="24" customHeight="1" x14ac:dyDescent="0.35">
      <c r="A8" s="58"/>
      <c r="B8" s="100" t="str">
        <f>H6</f>
        <v>3rd Place in Pool 1</v>
      </c>
      <c r="C8" s="55"/>
      <c r="D8" s="55"/>
      <c r="H8" s="1" t="str">
        <f>'15P'!P37</f>
        <v>3rd Place in Pool 3</v>
      </c>
    </row>
    <row r="9" spans="1:8" ht="24" customHeight="1" x14ac:dyDescent="0.25">
      <c r="A9" s="46"/>
      <c r="B9" s="51" t="s">
        <v>0</v>
      </c>
      <c r="C9" s="55"/>
      <c r="D9" s="55"/>
      <c r="H9" s="1" t="str">
        <f>'15P'!P38</f>
        <v>4th Place in Pool 3</v>
      </c>
    </row>
    <row r="10" spans="1:8" ht="24" customHeight="1" x14ac:dyDescent="0.25">
      <c r="A10" s="65"/>
      <c r="B10" s="51" t="s">
        <v>70</v>
      </c>
      <c r="C10" s="55"/>
      <c r="D10" s="55"/>
      <c r="H10" s="1" t="str">
        <f>'15P'!P22</f>
        <v>4th Place in Pool 2</v>
      </c>
    </row>
    <row r="11" spans="1:8" ht="24" customHeight="1" x14ac:dyDescent="0.25">
      <c r="A11" s="57"/>
      <c r="B11" s="51" t="s">
        <v>79</v>
      </c>
      <c r="C11" s="55"/>
      <c r="D11" s="55"/>
      <c r="H11" s="1" t="str">
        <f>'15P'!P6</f>
        <v>4th Place in Pool 1</v>
      </c>
    </row>
    <row r="12" spans="1:8" ht="24" customHeight="1" x14ac:dyDescent="0.25">
      <c r="A12" s="46"/>
      <c r="B12" s="53">
        <v>0.77083333333333337</v>
      </c>
      <c r="C12" s="66"/>
      <c r="D12" s="55"/>
    </row>
    <row r="13" spans="1:8" ht="24" customHeight="1" x14ac:dyDescent="0.25">
      <c r="A13" s="46"/>
      <c r="B13" s="51" t="s">
        <v>69</v>
      </c>
      <c r="C13" s="67"/>
      <c r="D13" s="55"/>
    </row>
    <row r="14" spans="1:8" ht="24" customHeight="1" x14ac:dyDescent="0.35">
      <c r="A14" s="50" t="str">
        <f>H9</f>
        <v>4th Place in Pool 3</v>
      </c>
      <c r="B14" s="51" t="s">
        <v>73</v>
      </c>
      <c r="C14" s="51"/>
      <c r="D14" s="55"/>
    </row>
    <row r="15" spans="1:8" ht="24" customHeight="1" x14ac:dyDescent="0.25">
      <c r="A15" s="51" t="s">
        <v>68</v>
      </c>
      <c r="B15" s="51"/>
      <c r="C15" s="53"/>
      <c r="D15" s="55"/>
    </row>
    <row r="16" spans="1:8" ht="24" customHeight="1" x14ac:dyDescent="0.25">
      <c r="A16" s="51" t="s">
        <v>79</v>
      </c>
      <c r="B16" s="51"/>
      <c r="C16" s="51"/>
      <c r="D16" s="55"/>
    </row>
    <row r="17" spans="1:4" ht="24" customHeight="1" x14ac:dyDescent="0.25">
      <c r="A17" s="53">
        <v>0.72916666666666663</v>
      </c>
      <c r="B17" s="59"/>
      <c r="C17" s="51"/>
      <c r="D17" s="55"/>
    </row>
    <row r="18" spans="1:4" ht="24" customHeight="1" x14ac:dyDescent="0.25">
      <c r="A18" s="51" t="s">
        <v>69</v>
      </c>
      <c r="B18" s="46"/>
      <c r="C18" s="51"/>
      <c r="D18" s="55"/>
    </row>
    <row r="19" spans="1:4" ht="24" customHeight="1" x14ac:dyDescent="0.25">
      <c r="A19" s="68"/>
      <c r="B19" s="46"/>
      <c r="C19" s="51"/>
      <c r="D19" s="55"/>
    </row>
    <row r="20" spans="1:4" ht="24" customHeight="1" x14ac:dyDescent="0.25">
      <c r="A20" s="68"/>
      <c r="B20" s="46"/>
      <c r="C20" s="51"/>
      <c r="D20" s="55"/>
    </row>
    <row r="21" spans="1:4" ht="24" customHeight="1" x14ac:dyDescent="0.35">
      <c r="A21" s="56" t="str">
        <f>H10</f>
        <v>4th Place in Pool 2</v>
      </c>
      <c r="B21" s="46"/>
      <c r="C21" s="51" t="s">
        <v>80</v>
      </c>
      <c r="D21" s="55"/>
    </row>
    <row r="22" spans="1:4" ht="24" customHeight="1" x14ac:dyDescent="0.25">
      <c r="A22" s="46"/>
      <c r="B22" s="46"/>
      <c r="C22" s="51" t="s">
        <v>79</v>
      </c>
      <c r="D22" s="46"/>
    </row>
    <row r="23" spans="1:4" ht="24" customHeight="1" x14ac:dyDescent="0.3">
      <c r="A23" s="46"/>
      <c r="B23" s="46"/>
      <c r="C23" s="53">
        <v>0.8125</v>
      </c>
      <c r="D23" s="69"/>
    </row>
    <row r="24" spans="1:4" ht="24" customHeight="1" x14ac:dyDescent="0.35">
      <c r="A24" s="70" t="str">
        <f>H8</f>
        <v>3rd Place in Pool 3</v>
      </c>
      <c r="B24" s="46"/>
      <c r="C24" s="51"/>
      <c r="D24" s="71" t="s">
        <v>71</v>
      </c>
    </row>
    <row r="25" spans="1:4" ht="24" customHeight="1" x14ac:dyDescent="0.25">
      <c r="A25" s="67" t="s">
        <v>72</v>
      </c>
      <c r="B25" s="46"/>
      <c r="C25" s="72"/>
      <c r="D25" s="55"/>
    </row>
    <row r="26" spans="1:4" ht="24" customHeight="1" x14ac:dyDescent="0.25">
      <c r="A26" s="51" t="s">
        <v>83</v>
      </c>
      <c r="B26" s="46"/>
      <c r="C26" s="51"/>
      <c r="D26" s="55"/>
    </row>
    <row r="27" spans="1:4" ht="24" customHeight="1" x14ac:dyDescent="0.25">
      <c r="A27" s="53">
        <v>0.72916666666666663</v>
      </c>
      <c r="B27" s="46"/>
      <c r="C27" s="51"/>
      <c r="D27" s="55"/>
    </row>
    <row r="28" spans="1:4" ht="24" customHeight="1" x14ac:dyDescent="0.25">
      <c r="A28" s="51" t="s">
        <v>69</v>
      </c>
      <c r="B28" s="54"/>
      <c r="C28" s="51"/>
      <c r="D28" s="55"/>
    </row>
    <row r="29" spans="1:4" ht="24" customHeight="1" x14ac:dyDescent="0.25">
      <c r="A29" s="68"/>
      <c r="B29" s="67"/>
      <c r="C29" s="51"/>
      <c r="D29" s="55"/>
    </row>
    <row r="30" spans="1:4" ht="24" customHeight="1" x14ac:dyDescent="0.25">
      <c r="A30" s="68"/>
      <c r="B30" s="51"/>
      <c r="C30" s="51"/>
      <c r="D30" s="55"/>
    </row>
    <row r="31" spans="1:4" ht="24" customHeight="1" x14ac:dyDescent="0.35">
      <c r="A31" s="101" t="str">
        <f>H11</f>
        <v>4th Place in Pool 1</v>
      </c>
      <c r="B31" s="51" t="s">
        <v>81</v>
      </c>
      <c r="C31" s="51"/>
      <c r="D31" s="55"/>
    </row>
    <row r="32" spans="1:4" ht="24" customHeight="1" x14ac:dyDescent="0.25">
      <c r="A32" s="46"/>
      <c r="B32" s="51" t="s">
        <v>83</v>
      </c>
      <c r="C32" s="51"/>
      <c r="D32" s="55"/>
    </row>
    <row r="33" spans="1:4" ht="24" customHeight="1" x14ac:dyDescent="0.25">
      <c r="A33" s="46"/>
      <c r="B33" s="53">
        <v>0.77083333333333337</v>
      </c>
      <c r="C33" s="51"/>
      <c r="D33" s="55"/>
    </row>
    <row r="34" spans="1:4" ht="24" customHeight="1" x14ac:dyDescent="0.25">
      <c r="A34" s="57"/>
      <c r="B34" s="51" t="s">
        <v>69</v>
      </c>
      <c r="C34" s="73"/>
      <c r="D34" s="55"/>
    </row>
    <row r="35" spans="1:4" ht="24" customHeight="1" x14ac:dyDescent="0.25">
      <c r="A35" s="46"/>
      <c r="B35" s="51"/>
      <c r="C35" s="46"/>
      <c r="D35" s="55"/>
    </row>
    <row r="36" spans="1:4" ht="24" customHeight="1" x14ac:dyDescent="0.25">
      <c r="A36" s="46"/>
      <c r="B36" s="51"/>
      <c r="C36" s="46"/>
      <c r="D36" s="55"/>
    </row>
    <row r="37" spans="1:4" ht="24" customHeight="1" x14ac:dyDescent="0.25">
      <c r="A37" s="46"/>
      <c r="B37" s="51"/>
      <c r="C37" s="46"/>
      <c r="D37" s="55"/>
    </row>
    <row r="38" spans="1:4" ht="24" customHeight="1" x14ac:dyDescent="0.35">
      <c r="A38" s="58"/>
      <c r="B38" s="162" t="str">
        <f>H7</f>
        <v>3rd Place in Pool 2</v>
      </c>
      <c r="C38" s="46"/>
      <c r="D38" s="55"/>
    </row>
    <row r="39" spans="1:4" ht="18" customHeight="1" x14ac:dyDescent="0.25">
      <c r="A39" s="58"/>
      <c r="B39" s="161"/>
      <c r="C39" s="46"/>
      <c r="D39" s="55"/>
    </row>
    <row r="40" spans="1:4" ht="18" customHeight="1" x14ac:dyDescent="0.25">
      <c r="A40" s="55"/>
      <c r="B40" s="46"/>
      <c r="C40" s="46"/>
      <c r="D40" s="46"/>
    </row>
    <row r="41" spans="1:4" ht="18" customHeight="1" x14ac:dyDescent="0.3">
      <c r="A41" s="55"/>
      <c r="B41" s="74"/>
      <c r="C41" s="46"/>
      <c r="D41" s="46"/>
    </row>
    <row r="42" spans="1:4" ht="18" customHeight="1" x14ac:dyDescent="0.3">
      <c r="A42" s="55"/>
      <c r="B42" s="74"/>
      <c r="C42" s="46"/>
      <c r="D42" s="46"/>
    </row>
    <row r="43" spans="1:4" ht="18" customHeight="1" x14ac:dyDescent="0.25">
      <c r="C43" s="52"/>
      <c r="D43" s="46"/>
    </row>
    <row r="44" spans="1:4" ht="18" customHeight="1" x14ac:dyDescent="0.25">
      <c r="C44" s="52"/>
      <c r="D44" s="46"/>
    </row>
    <row r="45" spans="1:4" ht="18" customHeight="1" x14ac:dyDescent="0.25">
      <c r="C45" s="52"/>
      <c r="D45" s="46"/>
    </row>
    <row r="46" spans="1:4" ht="18" customHeight="1" x14ac:dyDescent="0.25">
      <c r="C46" s="52"/>
      <c r="D46" s="46"/>
    </row>
    <row r="47" spans="1:4" ht="18" customHeight="1" x14ac:dyDescent="0.25">
      <c r="C47" s="52"/>
      <c r="D47" s="46"/>
    </row>
    <row r="48" spans="1:4" ht="18" customHeight="1" x14ac:dyDescent="0.3">
      <c r="C48" s="2"/>
      <c r="D48" s="2"/>
    </row>
    <row r="49" spans="1:4" ht="18" customHeight="1" x14ac:dyDescent="0.3">
      <c r="C49" s="2"/>
      <c r="D49" s="2"/>
    </row>
    <row r="50" spans="1:4" ht="18" customHeight="1" x14ac:dyDescent="0.3">
      <c r="A50" s="75"/>
      <c r="B50" s="60" t="s">
        <v>74</v>
      </c>
      <c r="C50" s="2"/>
      <c r="D50" s="2"/>
    </row>
    <row r="51" spans="1:4" ht="18" customHeight="1" x14ac:dyDescent="0.3">
      <c r="A51" s="2"/>
      <c r="B51" s="61" t="s">
        <v>75</v>
      </c>
      <c r="C51" s="2"/>
      <c r="D51" s="2"/>
    </row>
    <row r="52" spans="1:4" ht="18" customHeight="1" x14ac:dyDescent="0.3">
      <c r="B52" s="61" t="s">
        <v>76</v>
      </c>
      <c r="C52" s="2"/>
      <c r="D52" s="2"/>
    </row>
    <row r="53" spans="1:4" ht="16.5" x14ac:dyDescent="0.3">
      <c r="C53" s="2"/>
      <c r="D53" s="2"/>
    </row>
    <row r="54" spans="1:4" ht="16.5" x14ac:dyDescent="0.3">
      <c r="C54" s="2"/>
      <c r="D54" s="2"/>
    </row>
    <row r="55" spans="1:4" ht="16.5" x14ac:dyDescent="0.3">
      <c r="C55" s="2"/>
      <c r="D55" s="2"/>
    </row>
  </sheetData>
  <sheetProtection selectLockedCells="1" selectUnlockedCells="1"/>
  <pageMargins left="0.7" right="0.7" top="0.75" bottom="0.75" header="0.51180555555555551" footer="0.51180555555555551"/>
  <pageSetup scale="47" firstPageNumber="0"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34CB-C0CE-46AF-A018-28859AB81F25}">
  <sheetPr>
    <pageSetUpPr fitToPage="1"/>
  </sheetPr>
  <dimension ref="A1:H57"/>
  <sheetViews>
    <sheetView topLeftCell="A13" zoomScaleNormal="100" workbookViewId="0">
      <selection activeCell="B3" sqref="B3"/>
    </sheetView>
  </sheetViews>
  <sheetFormatPr defaultColWidth="8.7109375" defaultRowHeight="15" x14ac:dyDescent="0.25"/>
  <cols>
    <col min="1" max="1" width="32.140625" style="1" customWidth="1"/>
    <col min="2" max="4" width="60.140625" style="1" customWidth="1"/>
    <col min="5" max="16384" width="8.7109375" style="1"/>
  </cols>
  <sheetData>
    <row r="1" spans="1:8" ht="60" x14ac:dyDescent="0.8">
      <c r="A1" s="44" t="s">
        <v>209</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ht="18" x14ac:dyDescent="0.25">
      <c r="A6" s="49"/>
      <c r="B6" s="52"/>
      <c r="C6" s="52"/>
      <c r="D6" s="46"/>
    </row>
    <row r="7" spans="1:8" x14ac:dyDescent="0.25">
      <c r="A7" s="46"/>
      <c r="B7" s="52"/>
      <c r="C7" s="52"/>
      <c r="D7" s="46"/>
      <c r="H7" s="1" t="str">
        <f>'18P'!P4</f>
        <v>1st Place in Pool 1</v>
      </c>
    </row>
    <row r="8" spans="1:8" x14ac:dyDescent="0.25">
      <c r="A8" s="64"/>
      <c r="B8" s="46"/>
      <c r="C8" s="46"/>
      <c r="D8" s="46"/>
      <c r="H8" s="1" t="str">
        <f>'18P'!P20</f>
        <v>1st Place in Pool 2</v>
      </c>
    </row>
    <row r="9" spans="1:8" ht="18" customHeight="1" x14ac:dyDescent="0.35">
      <c r="A9" s="58"/>
      <c r="B9" s="100" t="str">
        <f>H7</f>
        <v>1st Place in Pool 1</v>
      </c>
      <c r="C9" s="55"/>
      <c r="D9" s="55"/>
      <c r="H9" s="1" t="str">
        <f>'18P'!P5</f>
        <v>2nd Place in Pool 1</v>
      </c>
    </row>
    <row r="10" spans="1:8" ht="18" customHeight="1" x14ac:dyDescent="0.25">
      <c r="A10" s="46"/>
      <c r="B10" s="51" t="s">
        <v>0</v>
      </c>
      <c r="C10" s="55"/>
      <c r="D10" s="55"/>
      <c r="H10" s="1" t="str">
        <f>'18P'!P21</f>
        <v>2nd Place in Pool 2</v>
      </c>
    </row>
    <row r="11" spans="1:8" ht="18" customHeight="1" x14ac:dyDescent="0.25">
      <c r="A11" s="65"/>
      <c r="B11" s="51" t="s">
        <v>68</v>
      </c>
      <c r="C11" s="55"/>
      <c r="D11" s="55"/>
    </row>
    <row r="12" spans="1:8" ht="18" customHeight="1" x14ac:dyDescent="0.25">
      <c r="A12" s="57"/>
      <c r="B12" s="51" t="s">
        <v>143</v>
      </c>
      <c r="C12" s="55"/>
      <c r="D12" s="55"/>
    </row>
    <row r="13" spans="1:8" ht="18" customHeight="1" x14ac:dyDescent="0.25">
      <c r="A13" s="46"/>
      <c r="B13" s="53">
        <v>0.47916666666666669</v>
      </c>
      <c r="C13" s="66"/>
      <c r="D13" s="55"/>
    </row>
    <row r="14" spans="1:8" ht="18" customHeight="1" x14ac:dyDescent="0.25">
      <c r="A14" s="46"/>
      <c r="B14" s="51" t="s">
        <v>69</v>
      </c>
      <c r="C14" s="67"/>
      <c r="D14" s="55"/>
    </row>
    <row r="15" spans="1:8" ht="18" customHeight="1" x14ac:dyDescent="0.35">
      <c r="A15" s="70"/>
      <c r="B15" s="51"/>
      <c r="C15" s="51"/>
      <c r="D15" s="55"/>
    </row>
    <row r="16" spans="1:8" ht="18" customHeight="1" x14ac:dyDescent="0.25">
      <c r="A16" s="46"/>
      <c r="B16" s="51"/>
      <c r="C16" s="53"/>
      <c r="D16" s="55"/>
    </row>
    <row r="17" spans="1:4" ht="18" customHeight="1" x14ac:dyDescent="0.25">
      <c r="A17" s="46"/>
      <c r="B17" s="51"/>
      <c r="C17" s="51"/>
      <c r="D17" s="55"/>
    </row>
    <row r="18" spans="1:4" ht="18" customHeight="1" x14ac:dyDescent="0.35">
      <c r="A18" s="58"/>
      <c r="B18" s="56" t="str">
        <f>H10</f>
        <v>2nd Place in Pool 2</v>
      </c>
      <c r="C18" s="51"/>
      <c r="D18" s="55"/>
    </row>
    <row r="19" spans="1:4" ht="18" customHeight="1" x14ac:dyDescent="0.25">
      <c r="A19" s="46"/>
      <c r="B19" s="46"/>
      <c r="C19" s="51"/>
      <c r="D19" s="55"/>
    </row>
    <row r="20" spans="1:4" ht="18" customHeight="1" x14ac:dyDescent="0.25">
      <c r="A20" s="65"/>
      <c r="B20" s="46"/>
      <c r="C20" s="51"/>
      <c r="D20" s="55"/>
    </row>
    <row r="21" spans="1:4" ht="18" customHeight="1" x14ac:dyDescent="0.25">
      <c r="A21" s="65"/>
      <c r="B21" s="46"/>
      <c r="C21" s="51"/>
      <c r="D21" s="55"/>
    </row>
    <row r="22" spans="1:4" ht="18" customHeight="1" x14ac:dyDescent="0.35">
      <c r="A22" s="70"/>
      <c r="B22" s="46"/>
      <c r="C22" s="51" t="s">
        <v>70</v>
      </c>
      <c r="D22" s="55"/>
    </row>
    <row r="23" spans="1:4" ht="18" customHeight="1" x14ac:dyDescent="0.25">
      <c r="A23" s="46"/>
      <c r="B23" s="46"/>
      <c r="C23" s="51" t="s">
        <v>143</v>
      </c>
      <c r="D23" s="46"/>
    </row>
    <row r="24" spans="1:4" ht="18" customHeight="1" x14ac:dyDescent="0.3">
      <c r="A24" s="46"/>
      <c r="B24" s="46"/>
      <c r="C24" s="53">
        <v>0.52083333333333337</v>
      </c>
      <c r="D24" s="69"/>
    </row>
    <row r="25" spans="1:4" ht="24" customHeight="1" x14ac:dyDescent="0.35">
      <c r="A25" s="70"/>
      <c r="B25" s="46"/>
      <c r="C25" s="51"/>
      <c r="D25" s="71" t="s">
        <v>71</v>
      </c>
    </row>
    <row r="26" spans="1:4" ht="18" customHeight="1" x14ac:dyDescent="0.25">
      <c r="A26" s="46"/>
      <c r="B26" s="46"/>
      <c r="C26" s="72"/>
      <c r="D26" s="55"/>
    </row>
    <row r="27" spans="1:4" ht="18" customHeight="1" x14ac:dyDescent="0.25">
      <c r="A27" s="46"/>
      <c r="B27" s="46"/>
      <c r="C27" s="51"/>
      <c r="D27" s="55"/>
    </row>
    <row r="28" spans="1:4" ht="18" customHeight="1" x14ac:dyDescent="0.25">
      <c r="A28" s="58"/>
      <c r="B28" s="46"/>
      <c r="C28" s="51"/>
      <c r="D28" s="55"/>
    </row>
    <row r="29" spans="1:4" ht="18" customHeight="1" x14ac:dyDescent="0.35">
      <c r="A29" s="46"/>
      <c r="B29" s="50" t="str">
        <f>H8</f>
        <v>1st Place in Pool 2</v>
      </c>
      <c r="C29" s="51"/>
      <c r="D29" s="55"/>
    </row>
    <row r="30" spans="1:4" ht="18" customHeight="1" x14ac:dyDescent="0.25">
      <c r="A30" s="65"/>
      <c r="B30" s="67"/>
      <c r="C30" s="51"/>
      <c r="D30" s="55"/>
    </row>
    <row r="31" spans="1:4" ht="18" customHeight="1" x14ac:dyDescent="0.25">
      <c r="A31" s="65"/>
      <c r="B31" s="51"/>
      <c r="C31" s="51"/>
      <c r="D31" s="55"/>
    </row>
    <row r="32" spans="1:4" ht="18" customHeight="1" x14ac:dyDescent="0.35">
      <c r="A32" s="155"/>
      <c r="B32" s="51" t="s">
        <v>72</v>
      </c>
      <c r="C32" s="51"/>
      <c r="D32" s="55"/>
    </row>
    <row r="33" spans="1:4" ht="18" customHeight="1" x14ac:dyDescent="0.25">
      <c r="A33" s="46"/>
      <c r="B33" s="51" t="s">
        <v>144</v>
      </c>
      <c r="C33" s="51"/>
      <c r="D33" s="55"/>
    </row>
    <row r="34" spans="1:4" ht="18" customHeight="1" x14ac:dyDescent="0.25">
      <c r="A34" s="46"/>
      <c r="B34" s="53">
        <v>0.97916666666666663</v>
      </c>
      <c r="C34" s="51"/>
      <c r="D34" s="55"/>
    </row>
    <row r="35" spans="1:4" ht="18" customHeight="1" x14ac:dyDescent="0.25">
      <c r="A35" s="57"/>
      <c r="B35" s="51" t="s">
        <v>69</v>
      </c>
      <c r="C35" s="73"/>
      <c r="D35" s="55"/>
    </row>
    <row r="36" spans="1:4" ht="18" customHeight="1" x14ac:dyDescent="0.25">
      <c r="A36" s="46"/>
      <c r="B36" s="51"/>
      <c r="C36" s="46"/>
      <c r="D36" s="55"/>
    </row>
    <row r="37" spans="1:4" ht="18" customHeight="1" x14ac:dyDescent="0.25">
      <c r="A37" s="46"/>
      <c r="B37" s="51"/>
      <c r="C37" s="46"/>
      <c r="D37" s="55"/>
    </row>
    <row r="38" spans="1:4" ht="18" customHeight="1" x14ac:dyDescent="0.25">
      <c r="A38" s="46"/>
      <c r="B38" s="51"/>
      <c r="C38" s="46"/>
      <c r="D38" s="55"/>
    </row>
    <row r="39" spans="1:4" ht="18" customHeight="1" x14ac:dyDescent="0.35">
      <c r="A39" s="58"/>
      <c r="B39" s="162" t="str">
        <f>H9</f>
        <v>2nd Place in Pool 1</v>
      </c>
      <c r="C39" s="46"/>
      <c r="D39" s="55"/>
    </row>
    <row r="40" spans="1:4" ht="18" customHeight="1" x14ac:dyDescent="0.25">
      <c r="A40" s="58"/>
      <c r="B40" s="57"/>
      <c r="C40" s="46"/>
      <c r="D40" s="55"/>
    </row>
    <row r="41" spans="1:4" ht="18" customHeight="1" x14ac:dyDescent="0.25">
      <c r="A41" s="55"/>
      <c r="B41" s="46"/>
      <c r="C41" s="46"/>
      <c r="D41" s="46"/>
    </row>
    <row r="42" spans="1:4" ht="18" customHeight="1" x14ac:dyDescent="0.3">
      <c r="A42" s="55"/>
      <c r="B42" s="74"/>
      <c r="C42" s="46"/>
      <c r="D42" s="46"/>
    </row>
    <row r="43" spans="1:4" ht="18" customHeight="1" x14ac:dyDescent="0.3">
      <c r="A43" s="55"/>
      <c r="B43" s="74"/>
      <c r="C43" s="46"/>
      <c r="D43" s="46"/>
    </row>
    <row r="44" spans="1:4" ht="18" customHeight="1" x14ac:dyDescent="0.25">
      <c r="C44" s="52"/>
      <c r="D44" s="46"/>
    </row>
    <row r="45" spans="1:4" ht="18" customHeight="1" x14ac:dyDescent="0.25">
      <c r="C45" s="52"/>
      <c r="D45" s="46"/>
    </row>
    <row r="46" spans="1:4" ht="18" customHeight="1" x14ac:dyDescent="0.25">
      <c r="C46" s="52"/>
      <c r="D46" s="46"/>
    </row>
    <row r="47" spans="1:4" ht="18" customHeight="1" x14ac:dyDescent="0.25">
      <c r="C47" s="52"/>
      <c r="D47" s="46"/>
    </row>
    <row r="48" spans="1:4" ht="18" customHeight="1" x14ac:dyDescent="0.25">
      <c r="C48" s="52"/>
      <c r="D48" s="46"/>
    </row>
    <row r="49" spans="1:4" ht="18" customHeight="1" x14ac:dyDescent="0.25">
      <c r="C49" s="52"/>
      <c r="D49" s="46"/>
    </row>
    <row r="50" spans="1:4" ht="18" customHeight="1" x14ac:dyDescent="0.3">
      <c r="C50" s="2"/>
      <c r="D50" s="2"/>
    </row>
    <row r="51" spans="1:4" ht="18" customHeight="1" x14ac:dyDescent="0.3">
      <c r="C51" s="2"/>
      <c r="D51" s="2"/>
    </row>
    <row r="52" spans="1:4" ht="18" customHeight="1" x14ac:dyDescent="0.3">
      <c r="A52" s="75"/>
      <c r="B52" s="60" t="s">
        <v>74</v>
      </c>
      <c r="C52" s="2"/>
      <c r="D52" s="2"/>
    </row>
    <row r="53" spans="1:4" ht="18" customHeight="1" x14ac:dyDescent="0.3">
      <c r="A53" s="2"/>
      <c r="B53" s="61" t="s">
        <v>75</v>
      </c>
      <c r="C53" s="2"/>
      <c r="D53" s="2"/>
    </row>
    <row r="54" spans="1:4" ht="18" customHeight="1" x14ac:dyDescent="0.3">
      <c r="B54" s="61" t="s">
        <v>76</v>
      </c>
      <c r="C54" s="2"/>
      <c r="D54" s="2"/>
    </row>
    <row r="55" spans="1:4" ht="16.5" x14ac:dyDescent="0.3">
      <c r="C55" s="2"/>
      <c r="D55" s="2"/>
    </row>
    <row r="56" spans="1:4" ht="16.5" x14ac:dyDescent="0.3">
      <c r="C56" s="2"/>
      <c r="D56" s="2"/>
    </row>
    <row r="57" spans="1:4" ht="16.5" x14ac:dyDescent="0.3">
      <c r="C57" s="2"/>
      <c r="D57" s="2"/>
    </row>
  </sheetData>
  <sheetProtection selectLockedCells="1" selectUnlockedCells="1"/>
  <pageMargins left="0.7" right="0.7" top="0.75" bottom="0.75" header="0.51180555555555551" footer="0.51180555555555551"/>
  <pageSetup scale="52" firstPageNumber="0"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958E1-A16F-4236-B003-0BE5C2339B39}">
  <sheetPr>
    <pageSetUpPr fitToPage="1"/>
  </sheetPr>
  <dimension ref="A1:H45"/>
  <sheetViews>
    <sheetView tabSelected="1" zoomScaleNormal="100" workbookViewId="0">
      <selection activeCell="A9" sqref="A9"/>
    </sheetView>
  </sheetViews>
  <sheetFormatPr defaultColWidth="8.7109375" defaultRowHeight="15" x14ac:dyDescent="0.25"/>
  <cols>
    <col min="1" max="3" width="80.7109375" style="1" customWidth="1"/>
    <col min="4" max="4" width="60.140625" style="1" customWidth="1"/>
    <col min="5" max="16384" width="8.7109375" style="1"/>
  </cols>
  <sheetData>
    <row r="1" spans="1:8" ht="60" x14ac:dyDescent="0.8">
      <c r="A1" s="44" t="s">
        <v>217</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ht="18" x14ac:dyDescent="0.25">
      <c r="A6" s="49"/>
      <c r="B6" s="52"/>
      <c r="C6" s="52"/>
      <c r="D6" s="46"/>
    </row>
    <row r="7" spans="1:8" ht="18" x14ac:dyDescent="0.25">
      <c r="A7" s="49"/>
      <c r="B7" s="52"/>
      <c r="C7" s="52"/>
      <c r="D7" s="46"/>
    </row>
    <row r="8" spans="1:8" ht="18" x14ac:dyDescent="0.25">
      <c r="A8" s="49"/>
      <c r="B8" s="52"/>
      <c r="C8" s="52"/>
      <c r="D8" s="46"/>
    </row>
    <row r="9" spans="1:8" ht="18" x14ac:dyDescent="0.25">
      <c r="A9" s="49"/>
      <c r="B9" s="52"/>
      <c r="C9" s="52"/>
      <c r="D9" s="46"/>
    </row>
    <row r="10" spans="1:8" ht="18" x14ac:dyDescent="0.25">
      <c r="A10" s="49"/>
      <c r="B10" s="52"/>
      <c r="C10" s="52"/>
      <c r="D10" s="46"/>
    </row>
    <row r="11" spans="1:8" ht="18" x14ac:dyDescent="0.25">
      <c r="A11" s="49"/>
      <c r="B11" s="52"/>
      <c r="C11" s="52"/>
      <c r="D11" s="46"/>
    </row>
    <row r="12" spans="1:8" x14ac:dyDescent="0.25">
      <c r="A12" s="46"/>
      <c r="B12" s="52"/>
      <c r="C12" s="52"/>
      <c r="D12" s="46"/>
      <c r="H12" s="1" t="str">
        <f>'18P'!P22</f>
        <v>3rd Place in Pool 2</v>
      </c>
    </row>
    <row r="13" spans="1:8" x14ac:dyDescent="0.25">
      <c r="A13" s="64"/>
      <c r="B13" s="46"/>
      <c r="C13" s="46"/>
      <c r="D13" s="46"/>
      <c r="H13" s="1" t="str">
        <f>'18P'!P6</f>
        <v>3rd Place in Pool 1</v>
      </c>
    </row>
    <row r="14" spans="1:8" ht="28.5" customHeight="1" x14ac:dyDescent="0.35">
      <c r="A14" s="58"/>
      <c r="B14" s="100" t="str">
        <f>H12</f>
        <v>3rd Place in Pool 2</v>
      </c>
      <c r="C14" s="55"/>
      <c r="D14" s="55"/>
      <c r="H14" s="1" t="str">
        <f>'18P'!P23</f>
        <v>4th Place in Pool 2</v>
      </c>
    </row>
    <row r="15" spans="1:8" ht="28.5" customHeight="1" x14ac:dyDescent="0.25">
      <c r="A15" s="46"/>
      <c r="B15" s="51" t="s">
        <v>0</v>
      </c>
      <c r="C15" s="55"/>
      <c r="D15" s="55"/>
    </row>
    <row r="16" spans="1:8" ht="28.5" customHeight="1" x14ac:dyDescent="0.25">
      <c r="A16" s="65"/>
      <c r="B16" s="51" t="s">
        <v>72</v>
      </c>
      <c r="C16" s="55"/>
      <c r="D16" s="55"/>
    </row>
    <row r="17" spans="1:4" ht="28.5" customHeight="1" x14ac:dyDescent="0.25">
      <c r="A17" s="57"/>
      <c r="B17" s="51" t="s">
        <v>111</v>
      </c>
      <c r="C17" s="55"/>
      <c r="D17" s="55"/>
    </row>
    <row r="18" spans="1:4" ht="28.5" customHeight="1" x14ac:dyDescent="0.25">
      <c r="A18" s="46"/>
      <c r="B18" s="53">
        <v>0.52083333333333337</v>
      </c>
      <c r="C18" s="149"/>
      <c r="D18" s="55"/>
    </row>
    <row r="19" spans="1:4" ht="28.5" customHeight="1" x14ac:dyDescent="0.25">
      <c r="A19" s="46"/>
      <c r="B19" s="151" t="s">
        <v>69</v>
      </c>
      <c r="C19" s="153"/>
      <c r="D19" s="55"/>
    </row>
    <row r="20" spans="1:4" ht="28.5" customHeight="1" x14ac:dyDescent="0.35">
      <c r="A20" s="50" t="str">
        <f>H13</f>
        <v>3rd Place in Pool 1</v>
      </c>
      <c r="B20" s="151"/>
      <c r="C20" s="154" t="s">
        <v>71</v>
      </c>
      <c r="D20" s="55"/>
    </row>
    <row r="21" spans="1:4" ht="28.5" customHeight="1" x14ac:dyDescent="0.25">
      <c r="A21" s="51" t="s">
        <v>68</v>
      </c>
      <c r="B21" s="151"/>
      <c r="C21" s="58"/>
      <c r="D21" s="55"/>
    </row>
    <row r="22" spans="1:4" ht="28.5" customHeight="1" x14ac:dyDescent="0.25">
      <c r="A22" s="51" t="s">
        <v>111</v>
      </c>
      <c r="B22" s="151"/>
      <c r="C22" s="46"/>
      <c r="D22" s="55"/>
    </row>
    <row r="23" spans="1:4" ht="28.5" customHeight="1" x14ac:dyDescent="0.25">
      <c r="A23" s="53">
        <v>0.47916666666666669</v>
      </c>
      <c r="B23" s="152"/>
      <c r="C23" s="46"/>
      <c r="D23" s="55"/>
    </row>
    <row r="24" spans="1:4" ht="28.5" customHeight="1" x14ac:dyDescent="0.25">
      <c r="A24" s="51" t="s">
        <v>69</v>
      </c>
      <c r="B24" s="46"/>
      <c r="C24" s="46"/>
      <c r="D24" s="55"/>
    </row>
    <row r="25" spans="1:4" ht="28.5" customHeight="1" x14ac:dyDescent="0.25">
      <c r="A25" s="68"/>
      <c r="B25" s="46"/>
      <c r="C25" s="46"/>
      <c r="D25" s="55"/>
    </row>
    <row r="26" spans="1:4" ht="28.5" customHeight="1" x14ac:dyDescent="0.25">
      <c r="A26" s="68"/>
      <c r="B26" s="46"/>
      <c r="C26" s="46"/>
      <c r="D26" s="55"/>
    </row>
    <row r="27" spans="1:4" ht="28.5" customHeight="1" x14ac:dyDescent="0.35">
      <c r="A27" s="56" t="str">
        <f>H14</f>
        <v>4th Place in Pool 2</v>
      </c>
      <c r="B27" s="46"/>
      <c r="C27" s="46"/>
      <c r="D27" s="55"/>
    </row>
    <row r="28" spans="1:4" ht="28.5" customHeight="1" x14ac:dyDescent="0.25">
      <c r="A28" s="46"/>
      <c r="B28" s="46"/>
      <c r="C28" s="46"/>
      <c r="D28" s="46"/>
    </row>
    <row r="29" spans="1:4" ht="18" customHeight="1" x14ac:dyDescent="0.3">
      <c r="A29" s="46"/>
      <c r="B29" s="46"/>
      <c r="C29" s="58"/>
      <c r="D29" s="150"/>
    </row>
    <row r="30" spans="1:4" ht="18" customHeight="1" x14ac:dyDescent="0.25">
      <c r="A30" s="58"/>
      <c r="B30" s="57"/>
      <c r="C30" s="46"/>
      <c r="D30" s="55"/>
    </row>
    <row r="31" spans="1:4" ht="18" customHeight="1" x14ac:dyDescent="0.25">
      <c r="A31" s="55"/>
      <c r="B31" s="46"/>
      <c r="C31" s="46"/>
      <c r="D31" s="46"/>
    </row>
    <row r="32" spans="1:4" ht="18" customHeight="1" x14ac:dyDescent="0.3">
      <c r="A32" s="55"/>
      <c r="B32" s="74"/>
      <c r="C32" s="46"/>
      <c r="D32" s="46"/>
    </row>
    <row r="33" spans="1:4" ht="18" customHeight="1" x14ac:dyDescent="0.3">
      <c r="A33" s="55"/>
      <c r="B33" s="74"/>
      <c r="C33" s="46"/>
      <c r="D33" s="46"/>
    </row>
    <row r="34" spans="1:4" ht="18" customHeight="1" x14ac:dyDescent="0.25">
      <c r="C34" s="52"/>
      <c r="D34" s="46"/>
    </row>
    <row r="35" spans="1:4" ht="18" customHeight="1" x14ac:dyDescent="0.25">
      <c r="C35" s="52"/>
      <c r="D35" s="46"/>
    </row>
    <row r="36" spans="1:4" ht="18" customHeight="1" x14ac:dyDescent="0.25">
      <c r="C36" s="52"/>
      <c r="D36" s="46"/>
    </row>
    <row r="37" spans="1:4" ht="18" customHeight="1" x14ac:dyDescent="0.25">
      <c r="C37" s="52"/>
      <c r="D37" s="46"/>
    </row>
    <row r="38" spans="1:4" ht="18" customHeight="1" x14ac:dyDescent="0.3">
      <c r="C38" s="2"/>
      <c r="D38" s="2"/>
    </row>
    <row r="39" spans="1:4" ht="18" customHeight="1" x14ac:dyDescent="0.3">
      <c r="C39" s="2"/>
      <c r="D39" s="2"/>
    </row>
    <row r="40" spans="1:4" ht="18" customHeight="1" x14ac:dyDescent="0.3">
      <c r="A40" s="75"/>
      <c r="B40" s="60" t="s">
        <v>74</v>
      </c>
      <c r="C40" s="2"/>
      <c r="D40" s="2"/>
    </row>
    <row r="41" spans="1:4" ht="18" customHeight="1" x14ac:dyDescent="0.3">
      <c r="A41" s="2"/>
      <c r="B41" s="61" t="s">
        <v>75</v>
      </c>
      <c r="C41" s="2"/>
      <c r="D41" s="2"/>
    </row>
    <row r="42" spans="1:4" ht="18" customHeight="1" x14ac:dyDescent="0.3">
      <c r="B42" s="61" t="s">
        <v>76</v>
      </c>
      <c r="C42" s="2"/>
      <c r="D42" s="2"/>
    </row>
    <row r="43" spans="1:4" ht="16.5" x14ac:dyDescent="0.3">
      <c r="C43" s="2"/>
      <c r="D43" s="2"/>
    </row>
    <row r="44" spans="1:4" ht="16.5" x14ac:dyDescent="0.3">
      <c r="C44" s="2"/>
      <c r="D44" s="2"/>
    </row>
    <row r="45" spans="1:4" ht="16.5" x14ac:dyDescent="0.3">
      <c r="C45" s="2"/>
      <c r="D45" s="2"/>
    </row>
  </sheetData>
  <sheetProtection selectLockedCells="1" selectUnlockedCells="1"/>
  <pageMargins left="0.7" right="0.7" top="0.75" bottom="0.75" header="0.51180555555555551" footer="0.51180555555555551"/>
  <pageSetup scale="4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5"/>
  <sheetViews>
    <sheetView workbookViewId="0">
      <selection activeCell="A9" sqref="A9:J9"/>
    </sheetView>
  </sheetViews>
  <sheetFormatPr defaultColWidth="8.7109375" defaultRowHeight="15" x14ac:dyDescent="0.25"/>
  <cols>
    <col min="1" max="1" width="16.5703125" style="1" customWidth="1"/>
    <col min="2" max="9" width="15.85546875" style="1" customWidth="1"/>
    <col min="10" max="10" width="12.7109375" style="1" customWidth="1"/>
    <col min="11" max="16384" width="8.7109375" style="1"/>
  </cols>
  <sheetData>
    <row r="1" spans="1:12" ht="45.75" x14ac:dyDescent="0.65">
      <c r="A1" s="191" t="s">
        <v>121</v>
      </c>
      <c r="B1" s="191"/>
      <c r="C1" s="191"/>
      <c r="D1" s="191"/>
      <c r="E1" s="191"/>
      <c r="F1" s="191"/>
      <c r="G1" s="191"/>
      <c r="H1" s="191"/>
      <c r="I1" s="191"/>
      <c r="J1" s="191"/>
    </row>
    <row r="2" spans="1:12" ht="20.25" x14ac:dyDescent="0.3">
      <c r="A2" s="192" t="s">
        <v>124</v>
      </c>
      <c r="B2" s="192"/>
      <c r="C2" s="192"/>
      <c r="D2" s="192"/>
      <c r="E2" s="192"/>
      <c r="F2" s="192"/>
      <c r="G2" s="192"/>
      <c r="H2" s="192"/>
      <c r="I2" s="192"/>
      <c r="J2" s="192"/>
    </row>
    <row r="3" spans="1:12" ht="20.25" x14ac:dyDescent="0.3">
      <c r="A3" s="186" t="s">
        <v>196</v>
      </c>
      <c r="B3" s="186"/>
      <c r="C3" s="186"/>
      <c r="D3" s="186"/>
      <c r="E3" s="186"/>
      <c r="F3" s="186"/>
      <c r="G3" s="186"/>
      <c r="H3" s="186"/>
      <c r="I3" s="186"/>
      <c r="J3" s="186"/>
    </row>
    <row r="4" spans="1:12" x14ac:dyDescent="0.25">
      <c r="A4" s="193" t="s">
        <v>222</v>
      </c>
      <c r="B4" s="193"/>
      <c r="C4" s="193"/>
      <c r="D4" s="193"/>
      <c r="E4" s="193"/>
      <c r="F4" s="193"/>
      <c r="G4" s="193"/>
      <c r="H4" s="193"/>
      <c r="I4" s="193"/>
      <c r="J4" s="193"/>
    </row>
    <row r="5" spans="1:12" x14ac:dyDescent="0.25">
      <c r="A5" s="195" t="s">
        <v>223</v>
      </c>
      <c r="B5" s="195"/>
      <c r="C5" s="195"/>
      <c r="D5" s="195"/>
      <c r="E5" s="195"/>
      <c r="F5" s="195"/>
      <c r="G5" s="195"/>
      <c r="H5" s="195"/>
      <c r="I5" s="195"/>
      <c r="J5" s="195"/>
    </row>
    <row r="6" spans="1:12" ht="16.5" x14ac:dyDescent="0.3">
      <c r="B6" s="2"/>
      <c r="C6" s="2"/>
      <c r="D6" s="2"/>
      <c r="E6" s="2"/>
      <c r="F6" s="2"/>
      <c r="G6" s="2"/>
    </row>
    <row r="7" spans="1:12" ht="45.75" x14ac:dyDescent="0.65">
      <c r="A7" s="194" t="s">
        <v>192</v>
      </c>
      <c r="B7" s="194"/>
      <c r="C7" s="194"/>
      <c r="D7" s="194"/>
      <c r="E7" s="194"/>
      <c r="F7" s="194"/>
      <c r="G7" s="194"/>
      <c r="H7" s="194"/>
      <c r="I7" s="194"/>
      <c r="J7" s="194"/>
      <c r="K7" s="160"/>
      <c r="L7" s="160"/>
    </row>
    <row r="8" spans="1:12" ht="23.25" x14ac:dyDescent="0.35">
      <c r="A8" s="190" t="s">
        <v>122</v>
      </c>
      <c r="B8" s="190"/>
      <c r="C8" s="190"/>
      <c r="D8" s="190"/>
      <c r="E8" s="190"/>
      <c r="F8" s="190"/>
      <c r="G8" s="190"/>
      <c r="H8" s="190"/>
      <c r="I8" s="190"/>
      <c r="J8" s="190"/>
      <c r="K8" s="159"/>
      <c r="L8" s="159"/>
    </row>
    <row r="9" spans="1:12" ht="15.75" customHeight="1" x14ac:dyDescent="0.25">
      <c r="A9" s="189" t="s">
        <v>123</v>
      </c>
      <c r="B9" s="189"/>
      <c r="C9" s="189"/>
      <c r="D9" s="189"/>
      <c r="E9" s="189"/>
      <c r="F9" s="189"/>
      <c r="G9" s="189"/>
      <c r="H9" s="189"/>
      <c r="I9" s="189"/>
      <c r="J9" s="189"/>
      <c r="K9" s="168"/>
    </row>
    <row r="10" spans="1:12" ht="15.75" x14ac:dyDescent="0.25">
      <c r="B10" s="3"/>
      <c r="C10" s="3"/>
      <c r="D10" s="3"/>
      <c r="E10" s="3"/>
      <c r="F10" s="3"/>
      <c r="G10" s="3"/>
      <c r="H10" s="3"/>
      <c r="I10" s="3"/>
      <c r="J10" s="3"/>
    </row>
    <row r="11" spans="1:12" ht="20.25" x14ac:dyDescent="0.3">
      <c r="B11" s="186" t="s">
        <v>197</v>
      </c>
      <c r="C11" s="186"/>
      <c r="D11" s="163"/>
      <c r="E11" s="186" t="s">
        <v>197</v>
      </c>
      <c r="F11" s="186"/>
      <c r="G11" s="2"/>
      <c r="H11" s="186" t="s">
        <v>197</v>
      </c>
      <c r="I11" s="186"/>
      <c r="J11" s="2"/>
      <c r="K11" s="186"/>
      <c r="L11" s="186"/>
    </row>
    <row r="12" spans="1:12" s="7" customFormat="1" ht="15.75" x14ac:dyDescent="0.25">
      <c r="B12" s="187" t="s">
        <v>1</v>
      </c>
      <c r="C12" s="187"/>
      <c r="D12" s="164"/>
      <c r="E12" s="187" t="s">
        <v>2</v>
      </c>
      <c r="F12" s="187"/>
      <c r="G12" s="3"/>
      <c r="H12" s="187" t="s">
        <v>4</v>
      </c>
      <c r="I12" s="187"/>
      <c r="J12" s="3"/>
      <c r="K12" s="187"/>
      <c r="L12" s="187"/>
    </row>
    <row r="13" spans="1:12" ht="15.75" x14ac:dyDescent="0.25">
      <c r="B13" s="188" t="s">
        <v>198</v>
      </c>
      <c r="C13" s="188"/>
      <c r="D13" s="165"/>
      <c r="E13" s="188" t="s">
        <v>210</v>
      </c>
      <c r="F13" s="188"/>
      <c r="G13" s="3"/>
      <c r="H13" s="188" t="s">
        <v>199</v>
      </c>
      <c r="I13" s="188"/>
      <c r="J13" s="3"/>
      <c r="K13" s="188"/>
      <c r="L13" s="188"/>
    </row>
    <row r="14" spans="1:12" s="142" customFormat="1" ht="15.75" x14ac:dyDescent="0.25">
      <c r="B14" s="172" t="str">
        <f>'12P'!B4</f>
        <v>Peak Volleyball Academy</v>
      </c>
      <c r="C14" s="172"/>
      <c r="D14" s="166"/>
      <c r="E14" s="172" t="str">
        <f>'12P'!B20</f>
        <v>FWFIRE 12W</v>
      </c>
      <c r="F14" s="172"/>
      <c r="G14" s="143"/>
      <c r="H14" s="172" t="str">
        <f>'12P'!B36</f>
        <v>UVC 12 U Black</v>
      </c>
      <c r="I14" s="172"/>
      <c r="J14" s="143"/>
      <c r="K14" s="172"/>
      <c r="L14" s="172"/>
    </row>
    <row r="15" spans="1:12" s="142" customFormat="1" ht="15.75" x14ac:dyDescent="0.25">
      <c r="B15" s="172" t="str">
        <f>'12P'!B5</f>
        <v xml:space="preserve">	FWFIRE 11W</v>
      </c>
      <c r="C15" s="172"/>
      <c r="D15" s="166"/>
      <c r="E15" s="172" t="str">
        <f>'12P'!B21</f>
        <v>Allegiant 12 Blue</v>
      </c>
      <c r="F15" s="172"/>
      <c r="G15" s="143"/>
      <c r="H15" s="172" t="str">
        <f>'12P'!B37</f>
        <v>FWFIRE 11P</v>
      </c>
      <c r="I15" s="172"/>
      <c r="J15" s="143"/>
      <c r="K15" s="172"/>
      <c r="L15" s="172"/>
    </row>
    <row r="16" spans="1:12" s="142" customFormat="1" ht="15.75" x14ac:dyDescent="0.25">
      <c r="B16" s="172" t="str">
        <f>'12P'!B6</f>
        <v>JCJV 12U</v>
      </c>
      <c r="C16" s="172"/>
      <c r="D16" s="166"/>
      <c r="E16" s="172" t="str">
        <f>'12P'!B22</f>
        <v>NRG 11 Elite Blue</v>
      </c>
      <c r="F16" s="172"/>
      <c r="G16" s="143"/>
      <c r="H16" s="172" t="str">
        <f>'12P'!B38</f>
        <v>Allegiant 12 Red</v>
      </c>
      <c r="I16" s="172"/>
      <c r="J16" s="143"/>
      <c r="K16" s="172"/>
      <c r="L16" s="172"/>
    </row>
    <row r="17" spans="1:10" s="142" customFormat="1" ht="15.75" x14ac:dyDescent="0.25">
      <c r="B17" s="172" t="s">
        <v>0</v>
      </c>
      <c r="C17" s="172"/>
      <c r="D17" s="166"/>
      <c r="E17" s="172" t="s">
        <v>0</v>
      </c>
      <c r="F17" s="172"/>
      <c r="G17" s="146"/>
      <c r="H17" s="172"/>
      <c r="I17" s="172"/>
      <c r="J17" s="144"/>
    </row>
    <row r="18" spans="1:10" ht="15.75" x14ac:dyDescent="0.25">
      <c r="B18" s="6"/>
      <c r="C18" s="3"/>
      <c r="D18" s="3"/>
      <c r="E18" s="3"/>
      <c r="F18" s="3"/>
      <c r="G18" s="3"/>
      <c r="H18" s="3"/>
      <c r="I18" s="6"/>
    </row>
    <row r="19" spans="1:10" ht="15.75" x14ac:dyDescent="0.25">
      <c r="B19" s="3"/>
      <c r="C19" s="3"/>
      <c r="D19" s="3"/>
      <c r="E19" s="3"/>
      <c r="F19" s="3"/>
      <c r="G19" s="3"/>
      <c r="H19" s="3"/>
      <c r="I19" s="3"/>
    </row>
    <row r="20" spans="1:10" ht="20.25" x14ac:dyDescent="0.3">
      <c r="B20" s="186" t="s">
        <v>9</v>
      </c>
      <c r="C20" s="186"/>
      <c r="D20" s="2"/>
      <c r="E20" s="186" t="s">
        <v>9</v>
      </c>
      <c r="F20" s="186"/>
      <c r="G20" s="2"/>
      <c r="H20" s="186" t="s">
        <v>9</v>
      </c>
      <c r="I20" s="186"/>
    </row>
    <row r="21" spans="1:10" s="7" customFormat="1" ht="15.75" x14ac:dyDescent="0.25">
      <c r="B21" s="187" t="s">
        <v>1</v>
      </c>
      <c r="C21" s="187"/>
      <c r="D21" s="3"/>
      <c r="E21" s="187" t="s">
        <v>2</v>
      </c>
      <c r="F21" s="187"/>
      <c r="G21" s="3"/>
      <c r="H21" s="187" t="s">
        <v>4</v>
      </c>
      <c r="I21" s="187"/>
    </row>
    <row r="22" spans="1:10" ht="15.75" x14ac:dyDescent="0.25">
      <c r="B22" s="188" t="s">
        <v>211</v>
      </c>
      <c r="C22" s="188"/>
      <c r="D22" s="3"/>
      <c r="E22" s="188" t="s">
        <v>201</v>
      </c>
      <c r="F22" s="188"/>
      <c r="G22" s="3"/>
      <c r="H22" s="188" t="s">
        <v>200</v>
      </c>
      <c r="I22" s="188"/>
    </row>
    <row r="23" spans="1:10" s="142" customFormat="1" ht="15.75" x14ac:dyDescent="0.25">
      <c r="B23" s="172" t="str">
        <f>'15P'!B3</f>
        <v>FWFIRE 151B</v>
      </c>
      <c r="C23" s="172"/>
      <c r="D23" s="143"/>
      <c r="E23" s="172" t="str">
        <f>'15P'!B19</f>
        <v>Metro Heat 15-Red</v>
      </c>
      <c r="F23" s="172"/>
      <c r="G23" s="143"/>
      <c r="H23" s="172" t="str">
        <f>'15P'!B35</f>
        <v>SpikeZone VBC 15</v>
      </c>
      <c r="I23" s="172"/>
    </row>
    <row r="24" spans="1:10" s="142" customFormat="1" ht="15.75" x14ac:dyDescent="0.25">
      <c r="B24" s="172" t="str">
        <f>'15P'!B4</f>
        <v>NRG 15 Elite White</v>
      </c>
      <c r="C24" s="172"/>
      <c r="D24" s="143"/>
      <c r="E24" s="172" t="str">
        <f>'15P'!B20</f>
        <v>NRG 15 Elite Navy</v>
      </c>
      <c r="F24" s="172"/>
      <c r="G24" s="143"/>
      <c r="H24" s="172" t="str">
        <f>'15P'!B36</f>
        <v>Sky High 15 Purple</v>
      </c>
      <c r="I24" s="172"/>
    </row>
    <row r="25" spans="1:10" s="142" customFormat="1" ht="15.75" x14ac:dyDescent="0.25">
      <c r="B25" s="172" t="str">
        <f>'15P'!B5</f>
        <v>Metro Heat 15,2-Red</v>
      </c>
      <c r="C25" s="172"/>
      <c r="D25" s="143"/>
      <c r="E25" s="172" t="str">
        <f>'15P'!B21</f>
        <v>Barefoot 15U NAVY</v>
      </c>
      <c r="F25" s="172"/>
      <c r="G25" s="143"/>
      <c r="H25" s="172" t="str">
        <f>'15P'!B37</f>
        <v>FWFIRE 152B</v>
      </c>
      <c r="I25" s="172"/>
    </row>
    <row r="26" spans="1:10" s="142" customFormat="1" ht="15.75" x14ac:dyDescent="0.25">
      <c r="B26" s="172" t="str">
        <f>'15P'!B6</f>
        <v xml:space="preserve">DFW Elite 15's Blue </v>
      </c>
      <c r="C26" s="172"/>
      <c r="D26" s="143"/>
      <c r="E26" s="172" t="str">
        <f>'15P'!B22</f>
        <v>ACCV 15 Black travel</v>
      </c>
      <c r="F26" s="172"/>
      <c r="G26" s="143"/>
      <c r="H26" s="172" t="str">
        <f>'15P'!B38</f>
        <v>JCJV 15U</v>
      </c>
      <c r="I26" s="172"/>
    </row>
    <row r="27" spans="1:10" ht="16.5" x14ac:dyDescent="0.3">
      <c r="B27" s="2"/>
      <c r="C27" s="2"/>
      <c r="D27" s="2"/>
      <c r="E27" s="2"/>
      <c r="F27" s="2"/>
      <c r="G27" s="167"/>
      <c r="H27" s="167"/>
      <c r="I27" s="2"/>
    </row>
    <row r="28" spans="1:10" ht="21" thickBot="1" x14ac:dyDescent="0.35">
      <c r="B28" s="2"/>
      <c r="C28" s="2"/>
      <c r="D28" s="2"/>
      <c r="E28" s="186"/>
      <c r="F28" s="186"/>
      <c r="G28" s="2"/>
      <c r="H28" s="2"/>
      <c r="I28" s="2" t="s">
        <v>0</v>
      </c>
    </row>
    <row r="29" spans="1:10" ht="17.25" thickBot="1" x14ac:dyDescent="0.35">
      <c r="A29" s="2"/>
      <c r="B29" s="2"/>
      <c r="C29" s="2"/>
      <c r="D29" s="8"/>
      <c r="E29" s="187"/>
      <c r="F29" s="187"/>
      <c r="G29" s="2"/>
      <c r="H29" s="196" t="s">
        <v>100</v>
      </c>
      <c r="I29" s="197"/>
      <c r="J29" s="2"/>
    </row>
    <row r="30" spans="1:10" ht="17.25" thickBot="1" x14ac:dyDescent="0.35">
      <c r="A30" s="2"/>
      <c r="B30" s="2"/>
      <c r="C30" s="2"/>
      <c r="D30" s="8"/>
      <c r="E30" s="188"/>
      <c r="F30" s="188"/>
      <c r="G30" s="2"/>
      <c r="H30" s="198" t="s">
        <v>188</v>
      </c>
      <c r="I30" s="199"/>
      <c r="J30" s="2"/>
    </row>
    <row r="31" spans="1:10" ht="17.25" thickBot="1" x14ac:dyDescent="0.35">
      <c r="A31" s="2"/>
      <c r="B31" s="183" t="s">
        <v>7</v>
      </c>
      <c r="C31" s="183"/>
      <c r="D31" s="8"/>
      <c r="E31" s="172"/>
      <c r="F31" s="172"/>
      <c r="G31" s="2"/>
      <c r="H31" s="200" t="s">
        <v>189</v>
      </c>
      <c r="I31" s="201"/>
      <c r="J31" s="2"/>
    </row>
    <row r="32" spans="1:10" ht="16.5" x14ac:dyDescent="0.3">
      <c r="A32" s="2"/>
      <c r="B32" s="180" t="s">
        <v>185</v>
      </c>
      <c r="C32" s="180"/>
      <c r="D32" s="8"/>
      <c r="E32" s="172"/>
      <c r="F32" s="172"/>
      <c r="G32" s="2"/>
      <c r="H32" s="200" t="s">
        <v>190</v>
      </c>
      <c r="I32" s="201"/>
      <c r="J32" s="2"/>
    </row>
    <row r="33" spans="1:10" ht="17.25" thickBot="1" x14ac:dyDescent="0.35">
      <c r="A33" s="2"/>
      <c r="B33" s="174" t="s">
        <v>186</v>
      </c>
      <c r="C33" s="174"/>
      <c r="D33" s="2"/>
      <c r="E33" s="172"/>
      <c r="F33" s="172"/>
      <c r="G33" s="2"/>
      <c r="H33" s="202" t="s">
        <v>191</v>
      </c>
      <c r="I33" s="203"/>
      <c r="J33" s="2"/>
    </row>
    <row r="34" spans="1:10" ht="17.25" thickBot="1" x14ac:dyDescent="0.35">
      <c r="A34" s="2"/>
      <c r="B34" s="177" t="s">
        <v>187</v>
      </c>
      <c r="C34" s="177"/>
      <c r="D34" s="2"/>
      <c r="E34" s="172"/>
      <c r="F34" s="172"/>
      <c r="G34" s="2"/>
      <c r="H34" s="173"/>
      <c r="I34" s="173"/>
      <c r="J34" s="2"/>
    </row>
    <row r="35" spans="1:10" ht="16.5" x14ac:dyDescent="0.3">
      <c r="A35" s="2"/>
      <c r="B35" s="2"/>
      <c r="C35" s="2"/>
      <c r="D35" s="2"/>
      <c r="E35" s="2"/>
      <c r="F35" s="2"/>
      <c r="G35" s="2"/>
      <c r="H35" s="173"/>
      <c r="I35" s="173"/>
      <c r="J35" s="2"/>
    </row>
    <row r="36" spans="1:10" ht="16.5" x14ac:dyDescent="0.3">
      <c r="A36" s="2"/>
      <c r="B36" s="2"/>
      <c r="C36" s="2"/>
      <c r="D36" s="2"/>
      <c r="E36" s="2"/>
      <c r="F36" s="2"/>
      <c r="G36" s="2"/>
      <c r="H36" s="5" t="s">
        <v>118</v>
      </c>
      <c r="I36" s="8"/>
      <c r="J36" s="2"/>
    </row>
    <row r="37" spans="1:10" ht="16.5" x14ac:dyDescent="0.3">
      <c r="A37" s="2"/>
      <c r="B37" s="2"/>
      <c r="C37" s="2"/>
      <c r="D37" s="2"/>
      <c r="E37" s="2"/>
      <c r="F37" s="2"/>
      <c r="G37" s="2"/>
      <c r="H37" s="5" t="s">
        <v>119</v>
      </c>
      <c r="I37" s="8"/>
      <c r="J37" s="2"/>
    </row>
    <row r="38" spans="1:10" ht="16.5" x14ac:dyDescent="0.3">
      <c r="A38" s="2"/>
      <c r="B38" s="2"/>
      <c r="C38" s="2"/>
      <c r="D38" s="2"/>
      <c r="E38" s="2"/>
      <c r="F38" s="2"/>
      <c r="G38" s="2"/>
      <c r="H38" s="2"/>
    </row>
    <row r="39" spans="1:10" ht="16.5" x14ac:dyDescent="0.3">
      <c r="B39" s="2"/>
      <c r="C39" s="2"/>
    </row>
    <row r="40" spans="1:10" ht="16.5" x14ac:dyDescent="0.3">
      <c r="A40" s="10"/>
      <c r="B40" s="2"/>
      <c r="C40" s="2"/>
    </row>
    <row r="41" spans="1:10" ht="16.5" x14ac:dyDescent="0.3">
      <c r="C41" s="9"/>
      <c r="D41" s="10"/>
      <c r="E41" s="10"/>
      <c r="F41" s="10"/>
      <c r="G41" s="10"/>
    </row>
    <row r="42" spans="1:10" ht="16.5" x14ac:dyDescent="0.3">
      <c r="C42" s="10"/>
      <c r="D42" s="10"/>
      <c r="E42" s="10"/>
      <c r="F42" s="10"/>
      <c r="G42" s="10"/>
    </row>
    <row r="43" spans="1:10" ht="16.5" x14ac:dyDescent="0.3">
      <c r="B43" s="10"/>
      <c r="C43" s="10"/>
      <c r="D43" s="10"/>
      <c r="E43" s="10"/>
      <c r="F43" s="10"/>
      <c r="G43" s="10"/>
    </row>
    <row r="44" spans="1:10" ht="16.5" x14ac:dyDescent="0.3">
      <c r="B44" s="10"/>
      <c r="C44" s="10"/>
    </row>
    <row r="45" spans="1:10" ht="16.5" x14ac:dyDescent="0.3">
      <c r="B45" s="10"/>
      <c r="C45" s="10"/>
    </row>
  </sheetData>
  <sheetProtection selectLockedCells="1" selectUnlockedCells="1"/>
  <mergeCells count="74">
    <mergeCell ref="H35:I35"/>
    <mergeCell ref="B34:C34"/>
    <mergeCell ref="E32:F32"/>
    <mergeCell ref="H32:I32"/>
    <mergeCell ref="E33:F33"/>
    <mergeCell ref="H33:I33"/>
    <mergeCell ref="E34:F34"/>
    <mergeCell ref="H34:I34"/>
    <mergeCell ref="B32:C32"/>
    <mergeCell ref="E30:F30"/>
    <mergeCell ref="H30:I30"/>
    <mergeCell ref="B33:C33"/>
    <mergeCell ref="E31:F31"/>
    <mergeCell ref="H31:I31"/>
    <mergeCell ref="B26:C26"/>
    <mergeCell ref="E26:F26"/>
    <mergeCell ref="H26:I26"/>
    <mergeCell ref="E28:F28"/>
    <mergeCell ref="B31:C31"/>
    <mergeCell ref="E29:F29"/>
    <mergeCell ref="H29:I29"/>
    <mergeCell ref="B24:C24"/>
    <mergeCell ref="E24:F24"/>
    <mergeCell ref="H24:I24"/>
    <mergeCell ref="B25:C25"/>
    <mergeCell ref="E25:F25"/>
    <mergeCell ref="H25:I25"/>
    <mergeCell ref="B22:C22"/>
    <mergeCell ref="E22:F22"/>
    <mergeCell ref="H22:I22"/>
    <mergeCell ref="B23:C23"/>
    <mergeCell ref="E23:F23"/>
    <mergeCell ref="H23:I23"/>
    <mergeCell ref="B20:C20"/>
    <mergeCell ref="E20:F20"/>
    <mergeCell ref="H20:I20"/>
    <mergeCell ref="B21:C21"/>
    <mergeCell ref="E21:F21"/>
    <mergeCell ref="H21:I21"/>
    <mergeCell ref="B16:C16"/>
    <mergeCell ref="E16:F16"/>
    <mergeCell ref="H16:I16"/>
    <mergeCell ref="K16:L16"/>
    <mergeCell ref="B17:C17"/>
    <mergeCell ref="E17:F17"/>
    <mergeCell ref="H17:I17"/>
    <mergeCell ref="B14:C14"/>
    <mergeCell ref="E14:F14"/>
    <mergeCell ref="H14:I14"/>
    <mergeCell ref="K14:L14"/>
    <mergeCell ref="B15:C15"/>
    <mergeCell ref="E15:F15"/>
    <mergeCell ref="H15:I15"/>
    <mergeCell ref="K15:L15"/>
    <mergeCell ref="B12:C12"/>
    <mergeCell ref="E12:F12"/>
    <mergeCell ref="H12:I12"/>
    <mergeCell ref="K12:L12"/>
    <mergeCell ref="B13:C13"/>
    <mergeCell ref="E13:F13"/>
    <mergeCell ref="H13:I13"/>
    <mergeCell ref="K13:L13"/>
    <mergeCell ref="K11:L11"/>
    <mergeCell ref="A1:J1"/>
    <mergeCell ref="A2:J2"/>
    <mergeCell ref="A3:J3"/>
    <mergeCell ref="A4:J4"/>
    <mergeCell ref="A5:J5"/>
    <mergeCell ref="A7:J7"/>
    <mergeCell ref="A8:J8"/>
    <mergeCell ref="A9:J9"/>
    <mergeCell ref="B11:C11"/>
    <mergeCell ref="E11:F11"/>
    <mergeCell ref="H11:I11"/>
  </mergeCells>
  <pageMargins left="1" right="1" top="0.75" bottom="0.5" header="0.51180555555555596" footer="0.51180555555555596"/>
  <pageSetup scale="70" firstPageNumber="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2:R22"/>
  <sheetViews>
    <sheetView topLeftCell="B4" workbookViewId="0">
      <selection activeCell="B8" sqref="B8:Q8"/>
    </sheetView>
  </sheetViews>
  <sheetFormatPr defaultColWidth="8.7109375" defaultRowHeight="15" x14ac:dyDescent="0.25"/>
  <cols>
    <col min="1" max="16384" width="8.7109375" style="1"/>
  </cols>
  <sheetData>
    <row r="2" spans="1:18" ht="60" x14ac:dyDescent="0.8">
      <c r="A2" s="264" t="s">
        <v>84</v>
      </c>
      <c r="B2" s="264"/>
      <c r="C2" s="264"/>
      <c r="D2" s="264"/>
      <c r="E2" s="264"/>
      <c r="F2" s="264"/>
      <c r="G2" s="264"/>
      <c r="H2" s="264"/>
      <c r="I2" s="264"/>
      <c r="J2" s="264"/>
      <c r="K2" s="264"/>
      <c r="L2" s="264"/>
      <c r="M2" s="264"/>
      <c r="N2" s="264"/>
      <c r="O2" s="264"/>
      <c r="P2" s="264"/>
      <c r="Q2" s="264"/>
      <c r="R2" s="264"/>
    </row>
    <row r="3" spans="1:18" ht="16.5" x14ac:dyDescent="0.3">
      <c r="A3" s="10"/>
      <c r="B3" s="10"/>
      <c r="C3" s="10"/>
      <c r="D3" s="10"/>
      <c r="E3" s="10"/>
      <c r="F3" s="10"/>
      <c r="G3" s="10"/>
      <c r="H3" s="10"/>
      <c r="I3" s="10"/>
      <c r="J3" s="10"/>
      <c r="K3" s="2"/>
      <c r="L3" s="2"/>
      <c r="M3" s="2"/>
      <c r="N3" s="2"/>
      <c r="O3" s="2"/>
      <c r="P3" s="2"/>
      <c r="Q3" s="2"/>
      <c r="R3" s="2"/>
    </row>
    <row r="4" spans="1:18" ht="27" x14ac:dyDescent="0.35">
      <c r="A4" s="76" t="s">
        <v>85</v>
      </c>
      <c r="B4" s="10"/>
      <c r="C4" s="10"/>
      <c r="D4" s="10"/>
      <c r="E4" s="10"/>
      <c r="F4" s="10"/>
      <c r="G4" s="10"/>
      <c r="H4" s="10"/>
      <c r="I4" s="10"/>
      <c r="J4" s="10"/>
      <c r="K4" s="2"/>
      <c r="L4" s="2"/>
      <c r="M4" s="2"/>
      <c r="N4" s="2"/>
      <c r="O4" s="2"/>
      <c r="P4" s="2"/>
      <c r="Q4" s="2"/>
      <c r="R4" s="2"/>
    </row>
    <row r="5" spans="1:18" ht="140.25" customHeight="1" x14ac:dyDescent="0.35">
      <c r="A5" s="10"/>
      <c r="B5" s="265" t="s">
        <v>86</v>
      </c>
      <c r="C5" s="265"/>
      <c r="D5" s="265"/>
      <c r="E5" s="265"/>
      <c r="F5" s="265"/>
      <c r="G5" s="265"/>
      <c r="H5" s="265"/>
      <c r="I5" s="265"/>
      <c r="J5" s="265"/>
      <c r="K5" s="265"/>
      <c r="L5" s="265"/>
      <c r="M5" s="265"/>
      <c r="N5" s="265"/>
      <c r="O5" s="265"/>
      <c r="P5" s="265"/>
      <c r="Q5" s="265"/>
      <c r="R5" s="2"/>
    </row>
    <row r="6" spans="1:18" ht="27" x14ac:dyDescent="0.35">
      <c r="A6" s="77"/>
      <c r="B6" s="10"/>
      <c r="C6" s="10"/>
      <c r="D6" s="10"/>
      <c r="E6" s="10"/>
      <c r="F6" s="10"/>
      <c r="G6" s="10"/>
      <c r="H6" s="10"/>
      <c r="I6" s="10"/>
      <c r="J6" s="10"/>
      <c r="K6" s="2"/>
      <c r="L6" s="2"/>
      <c r="M6" s="2"/>
      <c r="N6" s="2"/>
      <c r="O6" s="2"/>
      <c r="P6" s="2"/>
      <c r="Q6" s="2"/>
      <c r="R6" s="2"/>
    </row>
    <row r="7" spans="1:18" ht="27" x14ac:dyDescent="0.35">
      <c r="A7" s="76" t="s">
        <v>87</v>
      </c>
      <c r="B7" s="2"/>
      <c r="C7" s="2"/>
      <c r="D7" s="2"/>
      <c r="E7" s="2"/>
      <c r="F7" s="2"/>
      <c r="G7" s="10"/>
      <c r="H7" s="10"/>
      <c r="I7" s="10"/>
      <c r="J7" s="10"/>
      <c r="K7" s="2"/>
      <c r="L7" s="2"/>
      <c r="M7" s="2"/>
      <c r="N7" s="2"/>
      <c r="O7" s="2"/>
      <c r="P7" s="2"/>
      <c r="Q7" s="2"/>
      <c r="R7" s="2"/>
    </row>
    <row r="8" spans="1:18" ht="27" x14ac:dyDescent="0.35">
      <c r="A8" s="10"/>
      <c r="B8" s="266" t="s">
        <v>88</v>
      </c>
      <c r="C8" s="266"/>
      <c r="D8" s="266"/>
      <c r="E8" s="266"/>
      <c r="F8" s="266"/>
      <c r="G8" s="266"/>
      <c r="H8" s="266"/>
      <c r="I8" s="266"/>
      <c r="J8" s="266"/>
      <c r="K8" s="266"/>
      <c r="L8" s="266"/>
      <c r="M8" s="266"/>
      <c r="N8" s="266"/>
      <c r="O8" s="266"/>
      <c r="P8" s="266"/>
      <c r="Q8" s="266"/>
      <c r="R8" s="2"/>
    </row>
    <row r="9" spans="1:18" ht="27" x14ac:dyDescent="0.35">
      <c r="A9" s="77"/>
      <c r="B9" s="10"/>
      <c r="C9" s="10"/>
      <c r="D9" s="10"/>
      <c r="E9" s="10"/>
      <c r="F9" s="10"/>
      <c r="G9" s="10"/>
      <c r="H9" s="10"/>
      <c r="I9" s="10" t="s">
        <v>0</v>
      </c>
      <c r="J9" s="10"/>
      <c r="K9" s="2"/>
      <c r="L9" s="2"/>
      <c r="M9" s="2"/>
      <c r="N9" s="2"/>
      <c r="O9" s="2"/>
      <c r="P9" s="2"/>
      <c r="Q9" s="2"/>
      <c r="R9" s="2"/>
    </row>
    <row r="10" spans="1:18" ht="27" x14ac:dyDescent="0.35">
      <c r="A10" s="10"/>
      <c r="B10" s="267" t="s">
        <v>89</v>
      </c>
      <c r="C10" s="267"/>
      <c r="D10" s="267"/>
      <c r="E10" s="267"/>
      <c r="F10" s="267"/>
      <c r="G10" s="267"/>
      <c r="H10" s="267"/>
      <c r="I10" s="267"/>
      <c r="J10" s="267"/>
      <c r="K10" s="267"/>
      <c r="L10" s="267"/>
      <c r="M10" s="267"/>
      <c r="N10" s="267"/>
      <c r="O10" s="267"/>
      <c r="P10" s="267"/>
      <c r="Q10" s="267"/>
      <c r="R10" s="2"/>
    </row>
    <row r="11" spans="1:18" ht="16.5" x14ac:dyDescent="0.3">
      <c r="A11" s="10"/>
      <c r="B11" s="10"/>
      <c r="C11" s="10"/>
      <c r="D11" s="10"/>
      <c r="E11" s="10"/>
      <c r="F11" s="10"/>
      <c r="G11" s="10"/>
      <c r="H11" s="10"/>
      <c r="I11" s="10" t="s">
        <v>0</v>
      </c>
      <c r="J11" s="10"/>
      <c r="K11" s="2"/>
      <c r="L11" s="2"/>
      <c r="M11" s="2"/>
      <c r="N11" s="2"/>
      <c r="O11" s="2"/>
      <c r="P11" s="2"/>
      <c r="Q11" s="2"/>
      <c r="R11" s="2"/>
    </row>
    <row r="12" spans="1:18" ht="16.5" x14ac:dyDescent="0.3">
      <c r="A12" s="10"/>
      <c r="B12" s="10"/>
      <c r="C12" s="10"/>
      <c r="D12" s="10"/>
      <c r="E12" s="10"/>
      <c r="F12" s="10"/>
      <c r="G12" s="10"/>
      <c r="H12" s="10"/>
      <c r="I12" s="10" t="s">
        <v>0</v>
      </c>
      <c r="J12" s="10"/>
      <c r="K12" s="2"/>
      <c r="L12" s="2"/>
      <c r="M12" s="2"/>
      <c r="N12" s="2"/>
      <c r="O12" s="2"/>
      <c r="P12" s="2"/>
      <c r="Q12" s="2"/>
      <c r="R12" s="2"/>
    </row>
    <row r="13" spans="1:18" ht="16.5" x14ac:dyDescent="0.3">
      <c r="A13" s="10"/>
      <c r="B13" s="10"/>
      <c r="C13" s="10"/>
      <c r="D13" s="10"/>
      <c r="E13" s="10"/>
      <c r="F13" s="10"/>
      <c r="G13" s="10"/>
      <c r="H13" s="10"/>
      <c r="I13" s="10" t="s">
        <v>0</v>
      </c>
      <c r="J13" s="10"/>
      <c r="K13" s="2"/>
      <c r="L13" s="2"/>
      <c r="M13" s="2"/>
      <c r="N13" s="2"/>
      <c r="O13" s="2"/>
      <c r="P13" s="2"/>
      <c r="Q13" s="2"/>
      <c r="R13" s="2"/>
    </row>
    <row r="14" spans="1:18" ht="25.5" x14ac:dyDescent="0.35">
      <c r="A14" s="263" t="s">
        <v>90</v>
      </c>
      <c r="B14" s="263"/>
      <c r="C14" s="263"/>
      <c r="D14" s="263"/>
      <c r="E14" s="263"/>
      <c r="F14" s="263"/>
      <c r="G14" s="263"/>
      <c r="H14" s="263"/>
      <c r="I14" s="263"/>
      <c r="J14" s="263"/>
      <c r="K14" s="263"/>
      <c r="L14" s="263"/>
      <c r="M14" s="263"/>
      <c r="N14" s="263"/>
      <c r="O14" s="263"/>
      <c r="P14" s="263"/>
      <c r="Q14" s="263"/>
      <c r="R14" s="263"/>
    </row>
    <row r="15" spans="1:18" ht="25.5" x14ac:dyDescent="0.35">
      <c r="A15" s="263" t="s">
        <v>91</v>
      </c>
      <c r="B15" s="263"/>
      <c r="C15" s="263"/>
      <c r="D15" s="263"/>
      <c r="E15" s="263"/>
      <c r="F15" s="263"/>
      <c r="G15" s="263"/>
      <c r="H15" s="263"/>
      <c r="I15" s="263"/>
      <c r="J15" s="263"/>
      <c r="K15" s="263"/>
      <c r="L15" s="263"/>
      <c r="M15" s="263"/>
      <c r="N15" s="263"/>
      <c r="O15" s="263"/>
      <c r="P15" s="263"/>
      <c r="Q15" s="263"/>
      <c r="R15" s="263"/>
    </row>
    <row r="16" spans="1:18" ht="25.5" x14ac:dyDescent="0.35">
      <c r="A16" s="263" t="s">
        <v>92</v>
      </c>
      <c r="B16" s="263"/>
      <c r="C16" s="263"/>
      <c r="D16" s="263"/>
      <c r="E16" s="263"/>
      <c r="F16" s="263"/>
      <c r="G16" s="263"/>
      <c r="H16" s="263"/>
      <c r="I16" s="263"/>
      <c r="J16" s="263"/>
      <c r="K16" s="263"/>
      <c r="L16" s="263"/>
      <c r="M16" s="263"/>
      <c r="N16" s="263"/>
      <c r="O16" s="263"/>
      <c r="P16" s="263"/>
      <c r="Q16" s="263"/>
      <c r="R16" s="263"/>
    </row>
    <row r="17" spans="1:18" ht="25.5" x14ac:dyDescent="0.35">
      <c r="A17" s="268" t="s">
        <v>93</v>
      </c>
      <c r="B17" s="268"/>
      <c r="C17" s="268"/>
      <c r="D17" s="268"/>
      <c r="E17" s="268"/>
      <c r="F17" s="268"/>
      <c r="G17" s="268"/>
      <c r="H17" s="268"/>
      <c r="I17" s="268"/>
      <c r="J17" s="268"/>
      <c r="K17" s="268"/>
      <c r="L17" s="268"/>
      <c r="M17" s="268"/>
      <c r="N17" s="268"/>
      <c r="O17" s="268"/>
      <c r="P17" s="268"/>
      <c r="Q17" s="268"/>
      <c r="R17" s="268"/>
    </row>
    <row r="18" spans="1:18" ht="25.5" x14ac:dyDescent="0.35">
      <c r="A18" s="263" t="s">
        <v>94</v>
      </c>
      <c r="B18" s="263"/>
      <c r="C18" s="263"/>
      <c r="D18" s="263"/>
      <c r="E18" s="263"/>
      <c r="F18" s="263"/>
      <c r="G18" s="263"/>
      <c r="H18" s="263"/>
      <c r="I18" s="263"/>
      <c r="J18" s="263"/>
      <c r="K18" s="263"/>
      <c r="L18" s="263"/>
      <c r="M18" s="263"/>
      <c r="N18" s="263"/>
      <c r="O18" s="263"/>
      <c r="P18" s="263"/>
      <c r="Q18" s="263"/>
      <c r="R18" s="263"/>
    </row>
    <row r="19" spans="1:18" ht="25.5" x14ac:dyDescent="0.35">
      <c r="A19" s="78"/>
      <c r="B19" s="10"/>
      <c r="C19" s="10"/>
      <c r="D19" s="10"/>
      <c r="E19" s="10"/>
      <c r="F19" s="10"/>
      <c r="G19" s="10"/>
      <c r="H19" s="10"/>
      <c r="I19" s="10"/>
      <c r="J19" s="10"/>
      <c r="K19" s="2"/>
      <c r="L19" s="2"/>
      <c r="M19" s="2"/>
      <c r="N19" s="2"/>
      <c r="O19" s="2"/>
      <c r="P19" s="2"/>
      <c r="Q19" s="2"/>
      <c r="R19" s="2"/>
    </row>
    <row r="20" spans="1:18" ht="25.5" x14ac:dyDescent="0.35">
      <c r="A20" s="263" t="s">
        <v>95</v>
      </c>
      <c r="B20" s="263"/>
      <c r="C20" s="263"/>
      <c r="D20" s="263"/>
      <c r="E20" s="263"/>
      <c r="F20" s="263"/>
      <c r="G20" s="263"/>
      <c r="H20" s="263"/>
      <c r="I20" s="263"/>
      <c r="J20" s="263"/>
      <c r="K20" s="263"/>
      <c r="L20" s="263"/>
      <c r="M20" s="263"/>
      <c r="N20" s="263"/>
      <c r="O20" s="263"/>
      <c r="P20" s="263"/>
      <c r="Q20" s="263"/>
      <c r="R20" s="263"/>
    </row>
    <row r="21" spans="1:18" ht="25.5" x14ac:dyDescent="0.35">
      <c r="A21" s="78"/>
      <c r="B21" s="10"/>
      <c r="C21" s="10"/>
      <c r="D21" s="10"/>
      <c r="E21" s="10"/>
      <c r="F21" s="10"/>
      <c r="G21" s="10"/>
      <c r="H21" s="10"/>
      <c r="I21" s="10"/>
      <c r="J21" s="10"/>
      <c r="K21" s="2"/>
      <c r="L21" s="2"/>
      <c r="M21" s="2"/>
      <c r="N21" s="2"/>
      <c r="O21" s="2"/>
      <c r="P21" s="2"/>
      <c r="Q21" s="2"/>
      <c r="R21" s="2"/>
    </row>
    <row r="22" spans="1:18" ht="25.5" x14ac:dyDescent="0.35">
      <c r="A22" s="263" t="s">
        <v>96</v>
      </c>
      <c r="B22" s="263"/>
      <c r="C22" s="263"/>
      <c r="D22" s="263"/>
      <c r="E22" s="263"/>
      <c r="F22" s="263"/>
      <c r="G22" s="263"/>
      <c r="H22" s="263"/>
      <c r="I22" s="263"/>
      <c r="J22" s="263"/>
      <c r="K22" s="263"/>
      <c r="L22" s="263"/>
      <c r="M22" s="263"/>
      <c r="N22" s="263"/>
      <c r="O22" s="263"/>
      <c r="P22" s="263"/>
      <c r="Q22" s="263"/>
      <c r="R22" s="263"/>
    </row>
  </sheetData>
  <sheetProtection selectLockedCells="1" selectUnlockedCells="1"/>
  <mergeCells count="11">
    <mergeCell ref="A22:R22"/>
    <mergeCell ref="A2:R2"/>
    <mergeCell ref="B5:Q5"/>
    <mergeCell ref="B8:Q8"/>
    <mergeCell ref="B10:Q10"/>
    <mergeCell ref="A14:R14"/>
    <mergeCell ref="A15:R15"/>
    <mergeCell ref="A16:R16"/>
    <mergeCell ref="A17:R17"/>
    <mergeCell ref="A18:R18"/>
    <mergeCell ref="A20:R20"/>
  </mergeCells>
  <pageMargins left="0.7" right="0.7" top="0.75" bottom="0.75" header="0.51180555555555551" footer="0.51180555555555551"/>
  <pageSetup firstPageNumber="0" orientation="landscape"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H9:H14"/>
  <sheetViews>
    <sheetView workbookViewId="0">
      <selection activeCell="H8" sqref="H8"/>
    </sheetView>
  </sheetViews>
  <sheetFormatPr defaultColWidth="8.7109375" defaultRowHeight="15" x14ac:dyDescent="0.25"/>
  <cols>
    <col min="1" max="16384" width="8.7109375" style="1"/>
  </cols>
  <sheetData>
    <row r="9" spans="8:8" x14ac:dyDescent="0.25">
      <c r="H9" s="1" t="s">
        <v>97</v>
      </c>
    </row>
    <row r="10" spans="8:8" x14ac:dyDescent="0.25">
      <c r="H10" s="1" t="s">
        <v>0</v>
      </c>
    </row>
    <row r="11" spans="8:8" x14ac:dyDescent="0.25">
      <c r="H11" s="1" t="s">
        <v>0</v>
      </c>
    </row>
    <row r="12" spans="8:8" x14ac:dyDescent="0.25">
      <c r="H12" s="1" t="s">
        <v>0</v>
      </c>
    </row>
    <row r="13" spans="8:8" x14ac:dyDescent="0.25">
      <c r="H13" s="1" t="s">
        <v>0</v>
      </c>
    </row>
    <row r="14" spans="8:8" x14ac:dyDescent="0.25">
      <c r="H14" s="1" t="s">
        <v>0</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pageSetUpPr fitToPage="1"/>
  </sheetPr>
  <dimension ref="A1:H57"/>
  <sheetViews>
    <sheetView zoomScaleNormal="100" workbookViewId="0">
      <selection activeCell="A4" sqref="A4"/>
    </sheetView>
  </sheetViews>
  <sheetFormatPr defaultColWidth="8.7109375" defaultRowHeight="15" x14ac:dyDescent="0.25"/>
  <cols>
    <col min="1" max="1" width="32.140625" style="1" customWidth="1"/>
    <col min="2" max="4" width="60.140625" style="1" customWidth="1"/>
    <col min="5" max="16384" width="8.7109375" style="1"/>
  </cols>
  <sheetData>
    <row r="1" spans="1:8" ht="60" x14ac:dyDescent="0.8">
      <c r="A1" s="44" t="s">
        <v>208</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ht="18" x14ac:dyDescent="0.25">
      <c r="A6" s="49"/>
      <c r="B6" s="52"/>
      <c r="C6" s="52"/>
      <c r="D6" s="46"/>
    </row>
    <row r="7" spans="1:8" x14ac:dyDescent="0.25">
      <c r="A7" s="46"/>
      <c r="B7" s="52"/>
      <c r="C7" s="52"/>
      <c r="D7" s="46"/>
      <c r="H7" s="1" t="str">
        <f>'12P'!P6</f>
        <v>3rd Place in Pool 1</v>
      </c>
    </row>
    <row r="8" spans="1:8" x14ac:dyDescent="0.25">
      <c r="A8" s="64"/>
      <c r="B8" s="46"/>
      <c r="C8" s="46"/>
      <c r="D8" s="46"/>
      <c r="H8" s="1" t="str">
        <f>'12P'!P22</f>
        <v>3rd Place in Pool 2</v>
      </c>
    </row>
    <row r="9" spans="1:8" ht="18" customHeight="1" x14ac:dyDescent="0.35">
      <c r="A9" s="58"/>
      <c r="B9" s="100" t="str">
        <f>H7</f>
        <v>3rd Place in Pool 1</v>
      </c>
      <c r="C9" s="55"/>
      <c r="D9" s="55"/>
      <c r="H9" s="1" t="str">
        <f>'12P'!P38</f>
        <v>3rd Place in Pool 3</v>
      </c>
    </row>
    <row r="10" spans="1:8" ht="18" customHeight="1" x14ac:dyDescent="0.25">
      <c r="A10" s="46"/>
      <c r="B10" s="51" t="s">
        <v>0</v>
      </c>
      <c r="C10" s="55"/>
      <c r="D10" s="55"/>
      <c r="H10" s="1">
        <f>'12P'!P39</f>
        <v>0</v>
      </c>
    </row>
    <row r="11" spans="1:8" ht="18" customHeight="1" x14ac:dyDescent="0.25">
      <c r="A11" s="65"/>
      <c r="B11" s="51" t="s">
        <v>68</v>
      </c>
      <c r="C11" s="55"/>
      <c r="D11" s="55"/>
    </row>
    <row r="12" spans="1:8" ht="18" customHeight="1" x14ac:dyDescent="0.25">
      <c r="A12" s="57"/>
      <c r="B12" s="51" t="s">
        <v>44</v>
      </c>
      <c r="C12" s="55"/>
      <c r="D12" s="55"/>
    </row>
    <row r="13" spans="1:8" ht="18" customHeight="1" x14ac:dyDescent="0.25">
      <c r="A13" s="46"/>
      <c r="B13" s="53">
        <v>0.72916666666666663</v>
      </c>
      <c r="C13" s="66"/>
      <c r="D13" s="55"/>
    </row>
    <row r="14" spans="1:8" ht="18" customHeight="1" x14ac:dyDescent="0.25">
      <c r="A14" s="46"/>
      <c r="B14" s="51" t="s">
        <v>69</v>
      </c>
      <c r="C14" s="67"/>
      <c r="D14" s="55"/>
    </row>
    <row r="15" spans="1:8" ht="18" customHeight="1" x14ac:dyDescent="0.35">
      <c r="A15" s="70"/>
      <c r="B15" s="51"/>
      <c r="C15" s="51"/>
      <c r="D15" s="55"/>
    </row>
    <row r="16" spans="1:8" ht="18" customHeight="1" x14ac:dyDescent="0.25">
      <c r="A16" s="46"/>
      <c r="B16" s="51"/>
      <c r="C16" s="53"/>
      <c r="D16" s="55"/>
    </row>
    <row r="17" spans="1:4" ht="18" customHeight="1" x14ac:dyDescent="0.25">
      <c r="A17" s="46"/>
      <c r="B17" s="51"/>
      <c r="C17" s="51"/>
      <c r="D17" s="55"/>
    </row>
    <row r="18" spans="1:4" ht="18" customHeight="1" x14ac:dyDescent="0.25">
      <c r="A18" s="58"/>
      <c r="B18" s="59">
        <f>H10</f>
        <v>0</v>
      </c>
      <c r="C18" s="51"/>
      <c r="D18" s="55"/>
    </row>
    <row r="19" spans="1:4" ht="18" customHeight="1" x14ac:dyDescent="0.25">
      <c r="A19" s="46"/>
      <c r="B19" s="46"/>
      <c r="C19" s="51"/>
      <c r="D19" s="55"/>
    </row>
    <row r="20" spans="1:4" ht="18" customHeight="1" x14ac:dyDescent="0.25">
      <c r="A20" s="65"/>
      <c r="B20" s="46"/>
      <c r="C20" s="51"/>
      <c r="D20" s="55"/>
    </row>
    <row r="21" spans="1:4" ht="18" customHeight="1" x14ac:dyDescent="0.25">
      <c r="A21" s="65"/>
      <c r="B21" s="46"/>
      <c r="C21" s="51"/>
      <c r="D21" s="55"/>
    </row>
    <row r="22" spans="1:4" ht="18" customHeight="1" x14ac:dyDescent="0.35">
      <c r="A22" s="70"/>
      <c r="B22" s="46"/>
      <c r="C22" s="51" t="s">
        <v>70</v>
      </c>
      <c r="D22" s="55"/>
    </row>
    <row r="23" spans="1:4" ht="18" customHeight="1" x14ac:dyDescent="0.25">
      <c r="A23" s="46"/>
      <c r="B23" s="46"/>
      <c r="C23" s="51" t="s">
        <v>44</v>
      </c>
      <c r="D23" s="46"/>
    </row>
    <row r="24" spans="1:4" ht="18" customHeight="1" x14ac:dyDescent="0.3">
      <c r="A24" s="46"/>
      <c r="B24" s="46"/>
      <c r="C24" s="53">
        <v>0.77083333333333337</v>
      </c>
      <c r="D24" s="69"/>
    </row>
    <row r="25" spans="1:4" ht="24" customHeight="1" x14ac:dyDescent="0.35">
      <c r="A25" s="70"/>
      <c r="B25" s="46"/>
      <c r="C25" s="51"/>
      <c r="D25" s="71" t="s">
        <v>71</v>
      </c>
    </row>
    <row r="26" spans="1:4" ht="18" customHeight="1" x14ac:dyDescent="0.25">
      <c r="A26" s="46"/>
      <c r="B26" s="46"/>
      <c r="C26" s="72"/>
      <c r="D26" s="55"/>
    </row>
    <row r="27" spans="1:4" ht="18" customHeight="1" x14ac:dyDescent="0.25">
      <c r="A27" s="46"/>
      <c r="B27" s="46"/>
      <c r="C27" s="51"/>
      <c r="D27" s="55"/>
    </row>
    <row r="28" spans="1:4" ht="18" customHeight="1" x14ac:dyDescent="0.25">
      <c r="A28" s="58"/>
      <c r="B28" s="46"/>
      <c r="C28" s="51"/>
      <c r="D28" s="55"/>
    </row>
    <row r="29" spans="1:4" ht="18" customHeight="1" x14ac:dyDescent="0.25">
      <c r="A29" s="46"/>
      <c r="B29" s="54" t="str">
        <f>H8</f>
        <v>3rd Place in Pool 2</v>
      </c>
      <c r="C29" s="51"/>
      <c r="D29" s="55"/>
    </row>
    <row r="30" spans="1:4" ht="18" customHeight="1" x14ac:dyDescent="0.25">
      <c r="A30" s="65"/>
      <c r="B30" s="67"/>
      <c r="C30" s="51"/>
      <c r="D30" s="55"/>
    </row>
    <row r="31" spans="1:4" ht="18" customHeight="1" x14ac:dyDescent="0.25">
      <c r="A31" s="65"/>
      <c r="B31" s="51"/>
      <c r="C31" s="51"/>
      <c r="D31" s="55"/>
    </row>
    <row r="32" spans="1:4" ht="18" customHeight="1" x14ac:dyDescent="0.35">
      <c r="A32" s="155"/>
      <c r="B32" s="51" t="s">
        <v>72</v>
      </c>
      <c r="C32" s="51"/>
      <c r="D32" s="55"/>
    </row>
    <row r="33" spans="1:4" ht="18" customHeight="1" x14ac:dyDescent="0.25">
      <c r="A33" s="46"/>
      <c r="B33" s="51" t="s">
        <v>77</v>
      </c>
      <c r="C33" s="51"/>
      <c r="D33" s="55"/>
    </row>
    <row r="34" spans="1:4" ht="18" customHeight="1" x14ac:dyDescent="0.25">
      <c r="A34" s="46"/>
      <c r="B34" s="53">
        <v>0.72916666666666663</v>
      </c>
      <c r="C34" s="51"/>
      <c r="D34" s="55"/>
    </row>
    <row r="35" spans="1:4" ht="18" customHeight="1" x14ac:dyDescent="0.25">
      <c r="A35" s="57"/>
      <c r="B35" s="51" t="s">
        <v>69</v>
      </c>
      <c r="C35" s="73"/>
      <c r="D35" s="55"/>
    </row>
    <row r="36" spans="1:4" ht="18" customHeight="1" x14ac:dyDescent="0.25">
      <c r="A36" s="46"/>
      <c r="B36" s="51"/>
      <c r="C36" s="46"/>
      <c r="D36" s="55"/>
    </row>
    <row r="37" spans="1:4" ht="18" customHeight="1" x14ac:dyDescent="0.25">
      <c r="A37" s="46"/>
      <c r="B37" s="51"/>
      <c r="C37" s="46"/>
      <c r="D37" s="55"/>
    </row>
    <row r="38" spans="1:4" ht="18" customHeight="1" x14ac:dyDescent="0.25">
      <c r="A38" s="46"/>
      <c r="B38" s="51"/>
      <c r="C38" s="46"/>
      <c r="D38" s="55"/>
    </row>
    <row r="39" spans="1:4" ht="18" customHeight="1" x14ac:dyDescent="0.35">
      <c r="A39" s="58"/>
      <c r="B39" s="162" t="str">
        <f>H9</f>
        <v>3rd Place in Pool 3</v>
      </c>
      <c r="C39" s="46"/>
      <c r="D39" s="55"/>
    </row>
    <row r="40" spans="1:4" ht="18" customHeight="1" x14ac:dyDescent="0.25">
      <c r="A40" s="58"/>
      <c r="B40" s="57"/>
      <c r="C40" s="46"/>
      <c r="D40" s="55"/>
    </row>
    <row r="41" spans="1:4" ht="18" customHeight="1" x14ac:dyDescent="0.25">
      <c r="A41" s="55"/>
      <c r="B41" s="46"/>
      <c r="C41" s="46"/>
      <c r="D41" s="46"/>
    </row>
    <row r="42" spans="1:4" ht="18" customHeight="1" x14ac:dyDescent="0.3">
      <c r="A42" s="55"/>
      <c r="B42" s="74"/>
      <c r="C42" s="46"/>
      <c r="D42" s="46"/>
    </row>
    <row r="43" spans="1:4" ht="18" customHeight="1" x14ac:dyDescent="0.3">
      <c r="A43" s="55"/>
      <c r="B43" s="74"/>
      <c r="C43" s="46"/>
      <c r="D43" s="46"/>
    </row>
    <row r="44" spans="1:4" ht="18" customHeight="1" x14ac:dyDescent="0.25">
      <c r="C44" s="52"/>
      <c r="D44" s="46"/>
    </row>
    <row r="45" spans="1:4" ht="18" customHeight="1" x14ac:dyDescent="0.25">
      <c r="C45" s="52"/>
      <c r="D45" s="46"/>
    </row>
    <row r="46" spans="1:4" ht="18" customHeight="1" x14ac:dyDescent="0.25">
      <c r="C46" s="52"/>
      <c r="D46" s="46"/>
    </row>
    <row r="47" spans="1:4" ht="18" customHeight="1" x14ac:dyDescent="0.25">
      <c r="C47" s="52"/>
      <c r="D47" s="46"/>
    </row>
    <row r="48" spans="1:4" ht="18" customHeight="1" x14ac:dyDescent="0.25">
      <c r="C48" s="52"/>
      <c r="D48" s="46"/>
    </row>
    <row r="49" spans="1:4" ht="18" customHeight="1" x14ac:dyDescent="0.25">
      <c r="C49" s="52"/>
      <c r="D49" s="46"/>
    </row>
    <row r="50" spans="1:4" ht="18" customHeight="1" x14ac:dyDescent="0.3">
      <c r="C50" s="2"/>
      <c r="D50" s="2"/>
    </row>
    <row r="51" spans="1:4" ht="18" customHeight="1" x14ac:dyDescent="0.3">
      <c r="C51" s="2"/>
      <c r="D51" s="2"/>
    </row>
    <row r="52" spans="1:4" ht="18" customHeight="1" x14ac:dyDescent="0.3">
      <c r="A52" s="75"/>
      <c r="B52" s="60" t="s">
        <v>74</v>
      </c>
      <c r="C52" s="2"/>
      <c r="D52" s="2"/>
    </row>
    <row r="53" spans="1:4" ht="18" customHeight="1" x14ac:dyDescent="0.3">
      <c r="A53" s="2"/>
      <c r="B53" s="61" t="s">
        <v>75</v>
      </c>
      <c r="C53" s="2"/>
      <c r="D53" s="2"/>
    </row>
    <row r="54" spans="1:4" ht="18" customHeight="1" x14ac:dyDescent="0.3">
      <c r="B54" s="61" t="s">
        <v>76</v>
      </c>
      <c r="C54" s="2"/>
      <c r="D54" s="2"/>
    </row>
    <row r="55" spans="1:4" ht="16.5" x14ac:dyDescent="0.3">
      <c r="C55" s="2"/>
      <c r="D55" s="2"/>
    </row>
    <row r="56" spans="1:4" ht="16.5" x14ac:dyDescent="0.3">
      <c r="C56" s="2"/>
      <c r="D56" s="2"/>
    </row>
    <row r="57" spans="1:4" ht="16.5" x14ac:dyDescent="0.3">
      <c r="C57" s="2"/>
      <c r="D57" s="2"/>
    </row>
  </sheetData>
  <sheetProtection selectLockedCells="1" selectUnlockedCells="1"/>
  <pageMargins left="0.7" right="0.7" top="0.75" bottom="0.75" header="0.51180555555555551" footer="0.51180555555555551"/>
  <pageSetup scale="52" firstPageNumber="0"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H58"/>
  <sheetViews>
    <sheetView zoomScaleNormal="100" workbookViewId="0">
      <selection activeCell="A4" sqref="A4"/>
    </sheetView>
  </sheetViews>
  <sheetFormatPr defaultColWidth="8.7109375" defaultRowHeight="15" x14ac:dyDescent="0.25"/>
  <cols>
    <col min="1" max="1" width="43" style="1" customWidth="1"/>
    <col min="2" max="5" width="60.5703125" style="1" customWidth="1"/>
    <col min="6" max="16384" width="8.7109375" style="1"/>
  </cols>
  <sheetData>
    <row r="1" spans="1:8" ht="60" x14ac:dyDescent="0.8">
      <c r="A1" s="44" t="s">
        <v>117</v>
      </c>
      <c r="C1" s="46"/>
      <c r="D1" s="46"/>
    </row>
    <row r="2" spans="1:8" ht="30" x14ac:dyDescent="0.4">
      <c r="A2" s="45" t="s">
        <v>121</v>
      </c>
      <c r="C2" s="52"/>
      <c r="D2" s="46"/>
    </row>
    <row r="3" spans="1:8" ht="20.25" x14ac:dyDescent="0.3">
      <c r="A3" s="47" t="s">
        <v>216</v>
      </c>
      <c r="C3" s="52"/>
      <c r="D3" s="46"/>
    </row>
    <row r="4" spans="1:8" ht="20.25" x14ac:dyDescent="0.3">
      <c r="A4" s="48" t="s">
        <v>122</v>
      </c>
      <c r="C4" s="52"/>
      <c r="D4" s="46"/>
      <c r="H4" s="1" t="str">
        <f>'15P'!P3</f>
        <v>1st Place in Pool 1</v>
      </c>
    </row>
    <row r="5" spans="1:8" x14ac:dyDescent="0.25">
      <c r="B5" s="52"/>
      <c r="C5" s="52"/>
      <c r="D5" s="46"/>
      <c r="H5" s="1" t="str">
        <f>'15P'!P19</f>
        <v>1st Place in Pool 2</v>
      </c>
    </row>
    <row r="6" spans="1:8" x14ac:dyDescent="0.25">
      <c r="B6" s="52"/>
      <c r="C6" s="52"/>
      <c r="D6" s="46"/>
      <c r="H6" s="1" t="str">
        <f>'15P'!P35</f>
        <v>1st Place in Pool 3</v>
      </c>
    </row>
    <row r="7" spans="1:8" customFormat="1" ht="22.5" customHeight="1" x14ac:dyDescent="0.35">
      <c r="B7" s="80" t="str">
        <f>H4</f>
        <v>1st Place in Pool 1</v>
      </c>
      <c r="C7" s="82"/>
      <c r="D7" s="82"/>
      <c r="E7" s="82"/>
      <c r="H7" t="e">
        <f>'15P'!#REF!</f>
        <v>#REF!</v>
      </c>
    </row>
    <row r="8" spans="1:8" customFormat="1" ht="22.5" customHeight="1" x14ac:dyDescent="0.2">
      <c r="B8" s="83" t="s">
        <v>70</v>
      </c>
      <c r="C8" s="91"/>
      <c r="D8" s="91"/>
      <c r="E8" s="82"/>
      <c r="H8" t="e">
        <f>'15P'!#REF!</f>
        <v>#REF!</v>
      </c>
    </row>
    <row r="9" spans="1:8" customFormat="1" ht="22.5" customHeight="1" x14ac:dyDescent="0.2">
      <c r="B9" s="83" t="s">
        <v>143</v>
      </c>
      <c r="C9" s="82"/>
      <c r="D9" s="82"/>
      <c r="E9" s="82"/>
      <c r="H9" t="str">
        <f>'15P'!P36</f>
        <v>2nd Place in Pool 3</v>
      </c>
    </row>
    <row r="10" spans="1:8" customFormat="1" ht="22.5" customHeight="1" x14ac:dyDescent="0.35">
      <c r="B10" s="85">
        <v>0.72916666666666663</v>
      </c>
      <c r="C10" s="80"/>
      <c r="D10" s="81"/>
      <c r="E10" s="81"/>
      <c r="H10" t="str">
        <f>'15P'!P20</f>
        <v>2nd Place in Pool 2</v>
      </c>
    </row>
    <row r="11" spans="1:8" customFormat="1" ht="22.5" customHeight="1" x14ac:dyDescent="0.2">
      <c r="B11" s="83" t="s">
        <v>69</v>
      </c>
      <c r="C11" s="83" t="s">
        <v>0</v>
      </c>
      <c r="D11" s="81"/>
      <c r="E11" s="81"/>
      <c r="H11" t="str">
        <f>'15P'!P4</f>
        <v>2nd Place in Pool 1</v>
      </c>
    </row>
    <row r="12" spans="1:8" customFormat="1" ht="22.5" customHeight="1" x14ac:dyDescent="0.35">
      <c r="B12" s="283"/>
      <c r="C12" s="83" t="s">
        <v>112</v>
      </c>
      <c r="D12" s="81"/>
      <c r="E12" s="81"/>
      <c r="H12" t="s">
        <v>0</v>
      </c>
    </row>
    <row r="13" spans="1:8" customFormat="1" ht="22.5" customHeight="1" x14ac:dyDescent="0.35">
      <c r="B13" s="88" t="str">
        <f>H10</f>
        <v>2nd Place in Pool 2</v>
      </c>
      <c r="C13" s="83" t="s">
        <v>143</v>
      </c>
      <c r="D13" s="81"/>
      <c r="E13" s="81"/>
      <c r="H13" t="s">
        <v>0</v>
      </c>
    </row>
    <row r="14" spans="1:8" customFormat="1" ht="22.5" customHeight="1" x14ac:dyDescent="0.25">
      <c r="B14" s="82"/>
      <c r="C14" s="85">
        <v>0.77083333333333337</v>
      </c>
      <c r="D14" s="84"/>
      <c r="E14" s="81"/>
    </row>
    <row r="15" spans="1:8" customFormat="1" ht="22.5" customHeight="1" x14ac:dyDescent="0.25">
      <c r="B15" s="82"/>
      <c r="C15" s="83" t="s">
        <v>69</v>
      </c>
      <c r="D15" s="84"/>
      <c r="E15" s="81"/>
    </row>
    <row r="16" spans="1:8" customFormat="1" ht="22.5" customHeight="1" x14ac:dyDescent="0.35">
      <c r="B16" s="82"/>
      <c r="C16" s="83"/>
      <c r="D16" s="89"/>
      <c r="E16" s="81"/>
    </row>
    <row r="17" spans="1:5" customFormat="1" ht="22.5" customHeight="1" x14ac:dyDescent="0.2">
      <c r="B17" s="82"/>
      <c r="C17" s="90"/>
      <c r="D17" s="86"/>
      <c r="E17" s="81"/>
    </row>
    <row r="18" spans="1:5" customFormat="1" ht="22.5" customHeight="1" x14ac:dyDescent="0.35">
      <c r="B18" s="80" t="e">
        <f>H7</f>
        <v>#REF!</v>
      </c>
      <c r="C18" s="83"/>
      <c r="D18" s="83"/>
      <c r="E18" s="81"/>
    </row>
    <row r="19" spans="1:5" customFormat="1" ht="22.5" customHeight="1" x14ac:dyDescent="0.2">
      <c r="A19" s="105"/>
      <c r="B19" s="86" t="s">
        <v>81</v>
      </c>
      <c r="C19" s="83"/>
      <c r="D19" s="85"/>
      <c r="E19" s="81"/>
    </row>
    <row r="20" spans="1:5" customFormat="1" ht="22.5" customHeight="1" x14ac:dyDescent="0.2">
      <c r="A20" s="105"/>
      <c r="B20" s="83" t="s">
        <v>144</v>
      </c>
      <c r="C20" s="83"/>
      <c r="D20" s="83"/>
      <c r="E20" s="81"/>
    </row>
    <row r="21" spans="1:5" customFormat="1" ht="22.5" customHeight="1" x14ac:dyDescent="0.35">
      <c r="A21" s="105"/>
      <c r="B21" s="85">
        <v>0.72916666666666663</v>
      </c>
      <c r="C21" s="88"/>
      <c r="D21" s="83"/>
      <c r="E21" s="81"/>
    </row>
    <row r="22" spans="1:5" customFormat="1" ht="22.5" customHeight="1" x14ac:dyDescent="0.2">
      <c r="A22" s="105"/>
      <c r="B22" s="83" t="s">
        <v>69</v>
      </c>
      <c r="C22" s="82"/>
      <c r="D22" s="83"/>
      <c r="E22" s="81"/>
    </row>
    <row r="23" spans="1:5" customFormat="1" ht="22.5" customHeight="1" x14ac:dyDescent="0.2">
      <c r="A23" s="105"/>
      <c r="B23" s="87"/>
      <c r="C23" s="82"/>
      <c r="D23" s="83"/>
      <c r="E23" s="81"/>
    </row>
    <row r="24" spans="1:5" customFormat="1" ht="22.5" customHeight="1" x14ac:dyDescent="0.35">
      <c r="A24" s="105"/>
      <c r="B24" s="88" t="str">
        <f>H9</f>
        <v>2nd Place in Pool 3</v>
      </c>
      <c r="C24" s="82"/>
      <c r="D24" s="83"/>
      <c r="E24" s="81"/>
    </row>
    <row r="25" spans="1:5" customFormat="1" ht="22.5" customHeight="1" x14ac:dyDescent="0.25">
      <c r="B25" s="84"/>
      <c r="C25" s="82"/>
      <c r="D25" s="83"/>
      <c r="E25" s="81"/>
    </row>
    <row r="26" spans="1:5" customFormat="1" ht="22.5" customHeight="1" x14ac:dyDescent="0.25">
      <c r="B26" s="84"/>
      <c r="C26" s="82"/>
      <c r="D26" s="83" t="s">
        <v>114</v>
      </c>
      <c r="E26" s="81"/>
    </row>
    <row r="27" spans="1:5" customFormat="1" ht="22.5" customHeight="1" x14ac:dyDescent="0.2">
      <c r="B27" s="82"/>
      <c r="C27" s="82"/>
      <c r="D27" s="83" t="s">
        <v>143</v>
      </c>
      <c r="E27" s="82"/>
    </row>
    <row r="28" spans="1:5" customFormat="1" ht="22.5" customHeight="1" x14ac:dyDescent="0.35">
      <c r="B28" s="82"/>
      <c r="C28" s="82"/>
      <c r="D28" s="85">
        <v>0.8125</v>
      </c>
      <c r="E28" s="102"/>
    </row>
    <row r="29" spans="1:5" customFormat="1" ht="22.5" customHeight="1" x14ac:dyDescent="0.35">
      <c r="B29" s="80" t="str">
        <f>H6</f>
        <v>1st Place in Pool 3</v>
      </c>
      <c r="C29" s="82"/>
      <c r="D29" s="83"/>
      <c r="E29" s="103" t="s">
        <v>71</v>
      </c>
    </row>
    <row r="30" spans="1:5" customFormat="1" ht="22.5" customHeight="1" x14ac:dyDescent="0.2">
      <c r="A30" s="105"/>
      <c r="B30" s="86" t="s">
        <v>80</v>
      </c>
      <c r="C30" s="82"/>
      <c r="D30" s="90" t="s">
        <v>0</v>
      </c>
      <c r="E30" s="81"/>
    </row>
    <row r="31" spans="1:5" customFormat="1" ht="22.5" customHeight="1" x14ac:dyDescent="0.2">
      <c r="A31" s="105"/>
      <c r="B31" s="83" t="s">
        <v>111</v>
      </c>
      <c r="C31" s="82"/>
      <c r="D31" s="83"/>
      <c r="E31" s="81"/>
    </row>
    <row r="32" spans="1:5" customFormat="1" ht="22.5" customHeight="1" x14ac:dyDescent="0.2">
      <c r="A32" s="105"/>
      <c r="B32" s="85">
        <v>0.72916666666666663</v>
      </c>
      <c r="C32" s="82"/>
      <c r="D32" s="83"/>
      <c r="E32" s="81"/>
    </row>
    <row r="33" spans="1:5" customFormat="1" ht="22.5" customHeight="1" x14ac:dyDescent="0.35">
      <c r="A33" s="105"/>
      <c r="B33" s="83" t="s">
        <v>69</v>
      </c>
      <c r="C33" s="80"/>
      <c r="D33" s="83"/>
      <c r="E33" s="81"/>
    </row>
    <row r="34" spans="1:5" customFormat="1" ht="22.5" customHeight="1" x14ac:dyDescent="0.2">
      <c r="A34" s="105"/>
      <c r="B34" s="83"/>
      <c r="C34" s="83"/>
      <c r="D34" s="83"/>
      <c r="E34" s="81"/>
    </row>
    <row r="35" spans="1:5" customFormat="1" ht="22.5" customHeight="1" x14ac:dyDescent="0.35">
      <c r="A35" s="105"/>
      <c r="B35" s="88" t="e">
        <f>H8</f>
        <v>#REF!</v>
      </c>
      <c r="C35" s="83" t="s">
        <v>113</v>
      </c>
      <c r="D35" s="83"/>
      <c r="E35" s="81"/>
    </row>
    <row r="36" spans="1:5" customFormat="1" ht="22.5" customHeight="1" x14ac:dyDescent="0.2">
      <c r="B36" s="82"/>
      <c r="C36" s="83" t="s">
        <v>110</v>
      </c>
      <c r="D36" s="83"/>
      <c r="E36" s="81"/>
    </row>
    <row r="37" spans="1:5" customFormat="1" ht="22.5" customHeight="1" x14ac:dyDescent="0.2">
      <c r="B37" s="82"/>
      <c r="C37" s="85">
        <v>0.77083333333333337</v>
      </c>
      <c r="D37" s="83"/>
      <c r="E37" s="81"/>
    </row>
    <row r="38" spans="1:5" customFormat="1" ht="22.5" customHeight="1" x14ac:dyDescent="0.2">
      <c r="B38" s="82"/>
      <c r="C38" s="83" t="s">
        <v>69</v>
      </c>
      <c r="D38" s="83"/>
      <c r="E38" s="81"/>
    </row>
    <row r="39" spans="1:5" customFormat="1" ht="22.5" customHeight="1" x14ac:dyDescent="0.2">
      <c r="B39" s="82"/>
      <c r="C39" s="83"/>
      <c r="D39" s="83"/>
      <c r="E39" s="81"/>
    </row>
    <row r="40" spans="1:5" customFormat="1" ht="22.5" customHeight="1" x14ac:dyDescent="0.35">
      <c r="B40" s="80" t="str">
        <f>H5</f>
        <v>1st Place in Pool 2</v>
      </c>
      <c r="C40" s="90" t="s">
        <v>0</v>
      </c>
      <c r="D40" s="104"/>
      <c r="E40" s="81"/>
    </row>
    <row r="41" spans="1:5" customFormat="1" ht="22.5" customHeight="1" x14ac:dyDescent="0.2">
      <c r="B41" s="83" t="s">
        <v>105</v>
      </c>
      <c r="C41" s="87"/>
      <c r="D41" s="82"/>
      <c r="E41" s="81"/>
    </row>
    <row r="42" spans="1:5" customFormat="1" ht="22.5" customHeight="1" x14ac:dyDescent="0.2">
      <c r="B42" s="83" t="s">
        <v>110</v>
      </c>
      <c r="C42" s="87"/>
      <c r="D42" s="82"/>
      <c r="E42" s="81"/>
    </row>
    <row r="43" spans="1:5" customFormat="1" ht="22.5" customHeight="1" x14ac:dyDescent="0.35">
      <c r="B43" s="85">
        <v>0.72916666666666663</v>
      </c>
      <c r="C43" s="88"/>
      <c r="D43" s="82"/>
      <c r="E43" s="81"/>
    </row>
    <row r="44" spans="1:5" customFormat="1" ht="22.5" customHeight="1" x14ac:dyDescent="0.25">
      <c r="B44" s="83" t="s">
        <v>69</v>
      </c>
      <c r="C44" s="84"/>
      <c r="D44" s="82"/>
      <c r="E44" s="81"/>
    </row>
    <row r="45" spans="1:5" customFormat="1" ht="22.5" customHeight="1" x14ac:dyDescent="0.25">
      <c r="B45" s="83"/>
      <c r="C45" s="84"/>
      <c r="D45" s="82"/>
      <c r="E45" s="81"/>
    </row>
    <row r="46" spans="1:5" customFormat="1" ht="22.5" customHeight="1" x14ac:dyDescent="0.35">
      <c r="B46" s="88" t="str">
        <f>H11</f>
        <v>2nd Place in Pool 1</v>
      </c>
      <c r="C46" s="84"/>
      <c r="D46" s="82"/>
      <c r="E46" s="81"/>
    </row>
    <row r="47" spans="1:5" customFormat="1" ht="22.5" customHeight="1" x14ac:dyDescent="0.25">
      <c r="B47" s="79"/>
      <c r="C47" s="84"/>
      <c r="D47" s="82"/>
      <c r="E47" s="81"/>
    </row>
    <row r="48" spans="1:5" customFormat="1" ht="22.5" customHeight="1" x14ac:dyDescent="0.25">
      <c r="B48" s="79"/>
      <c r="C48" s="84"/>
      <c r="D48" s="82"/>
      <c r="E48" s="81"/>
    </row>
    <row r="49" spans="2:5" customFormat="1" ht="22.5" customHeight="1" x14ac:dyDescent="0.2">
      <c r="B49" s="81"/>
      <c r="C49" s="82"/>
      <c r="D49" s="82"/>
      <c r="E49" s="82"/>
    </row>
    <row r="50" spans="2:5" customFormat="1" ht="22.5" customHeight="1" x14ac:dyDescent="0.2">
      <c r="B50" s="81"/>
      <c r="C50" s="82"/>
      <c r="D50" s="82"/>
      <c r="E50" s="82"/>
    </row>
    <row r="51" spans="2:5" customFormat="1" ht="22.5" customHeight="1" x14ac:dyDescent="0.3">
      <c r="B51" s="84"/>
      <c r="D51" s="93"/>
    </row>
    <row r="52" spans="2:5" customFormat="1" ht="22.5" customHeight="1" x14ac:dyDescent="0.3">
      <c r="B52" s="84"/>
      <c r="D52" s="93"/>
    </row>
    <row r="53" spans="2:5" customFormat="1" ht="22.5" customHeight="1" x14ac:dyDescent="0.3">
      <c r="B53" s="84"/>
      <c r="D53" s="93"/>
    </row>
    <row r="54" spans="2:5" customFormat="1" ht="22.5" customHeight="1" x14ac:dyDescent="0.3">
      <c r="B54" s="84"/>
      <c r="D54" s="93"/>
    </row>
    <row r="55" spans="2:5" customFormat="1" ht="22.5" customHeight="1" x14ac:dyDescent="0.2">
      <c r="D55" s="105"/>
    </row>
    <row r="56" spans="2:5" customFormat="1" ht="22.5" customHeight="1" x14ac:dyDescent="0.3">
      <c r="B56" s="92" t="s">
        <v>74</v>
      </c>
    </row>
    <row r="57" spans="2:5" customFormat="1" ht="22.5" customHeight="1" x14ac:dyDescent="0.3">
      <c r="B57" s="93" t="s">
        <v>75</v>
      </c>
    </row>
    <row r="58" spans="2:5" customFormat="1" ht="22.5" customHeight="1" x14ac:dyDescent="0.3">
      <c r="B58" s="93" t="s">
        <v>76</v>
      </c>
    </row>
  </sheetData>
  <sheetProtection selectLockedCells="1" selectUnlockedCells="1"/>
  <pageMargins left="0.7" right="0.7" top="0.75" bottom="0.75" header="0.51180555555555596" footer="0.51180555555555596"/>
  <pageSetup scale="41" firstPageNumber="0" orientation="landscape"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H58"/>
  <sheetViews>
    <sheetView zoomScaleNormal="100" workbookViewId="0">
      <selection activeCell="B6" sqref="B6"/>
    </sheetView>
  </sheetViews>
  <sheetFormatPr defaultColWidth="8.7109375" defaultRowHeight="15" x14ac:dyDescent="0.25"/>
  <cols>
    <col min="1" max="4" width="60.140625" style="1" customWidth="1"/>
    <col min="5" max="256" width="8.7109375" style="1"/>
    <col min="257" max="260" width="60.140625" style="1" customWidth="1"/>
    <col min="261" max="512" width="8.7109375" style="1"/>
    <col min="513" max="516" width="60.140625" style="1" customWidth="1"/>
    <col min="517" max="768" width="8.7109375" style="1"/>
    <col min="769" max="772" width="60.140625" style="1" customWidth="1"/>
    <col min="773" max="1024" width="8.7109375" style="1"/>
    <col min="1025" max="1028" width="60.140625" style="1" customWidth="1"/>
    <col min="1029" max="1280" width="8.7109375" style="1"/>
    <col min="1281" max="1284" width="60.140625" style="1" customWidth="1"/>
    <col min="1285" max="1536" width="8.7109375" style="1"/>
    <col min="1537" max="1540" width="60.140625" style="1" customWidth="1"/>
    <col min="1541" max="1792" width="8.7109375" style="1"/>
    <col min="1793" max="1796" width="60.140625" style="1" customWidth="1"/>
    <col min="1797" max="2048" width="8.7109375" style="1"/>
    <col min="2049" max="2052" width="60.140625" style="1" customWidth="1"/>
    <col min="2053" max="2304" width="8.7109375" style="1"/>
    <col min="2305" max="2308" width="60.140625" style="1" customWidth="1"/>
    <col min="2309" max="2560" width="8.7109375" style="1"/>
    <col min="2561" max="2564" width="60.140625" style="1" customWidth="1"/>
    <col min="2565" max="2816" width="8.7109375" style="1"/>
    <col min="2817" max="2820" width="60.140625" style="1" customWidth="1"/>
    <col min="2821" max="3072" width="8.7109375" style="1"/>
    <col min="3073" max="3076" width="60.140625" style="1" customWidth="1"/>
    <col min="3077" max="3328" width="8.7109375" style="1"/>
    <col min="3329" max="3332" width="60.140625" style="1" customWidth="1"/>
    <col min="3333" max="3584" width="8.7109375" style="1"/>
    <col min="3585" max="3588" width="60.140625" style="1" customWidth="1"/>
    <col min="3589" max="3840" width="8.7109375" style="1"/>
    <col min="3841" max="3844" width="60.140625" style="1" customWidth="1"/>
    <col min="3845" max="4096" width="8.7109375" style="1"/>
    <col min="4097" max="4100" width="60.140625" style="1" customWidth="1"/>
    <col min="4101" max="4352" width="8.7109375" style="1"/>
    <col min="4353" max="4356" width="60.140625" style="1" customWidth="1"/>
    <col min="4357" max="4608" width="8.7109375" style="1"/>
    <col min="4609" max="4612" width="60.140625" style="1" customWidth="1"/>
    <col min="4613" max="4864" width="8.7109375" style="1"/>
    <col min="4865" max="4868" width="60.140625" style="1" customWidth="1"/>
    <col min="4869" max="5120" width="8.7109375" style="1"/>
    <col min="5121" max="5124" width="60.140625" style="1" customWidth="1"/>
    <col min="5125" max="5376" width="8.7109375" style="1"/>
    <col min="5377" max="5380" width="60.140625" style="1" customWidth="1"/>
    <col min="5381" max="5632" width="8.7109375" style="1"/>
    <col min="5633" max="5636" width="60.140625" style="1" customWidth="1"/>
    <col min="5637" max="5888" width="8.7109375" style="1"/>
    <col min="5889" max="5892" width="60.140625" style="1" customWidth="1"/>
    <col min="5893" max="6144" width="8.7109375" style="1"/>
    <col min="6145" max="6148" width="60.140625" style="1" customWidth="1"/>
    <col min="6149" max="6400" width="8.7109375" style="1"/>
    <col min="6401" max="6404" width="60.140625" style="1" customWidth="1"/>
    <col min="6405" max="6656" width="8.7109375" style="1"/>
    <col min="6657" max="6660" width="60.140625" style="1" customWidth="1"/>
    <col min="6661" max="6912" width="8.7109375" style="1"/>
    <col min="6913" max="6916" width="60.140625" style="1" customWidth="1"/>
    <col min="6917" max="7168" width="8.7109375" style="1"/>
    <col min="7169" max="7172" width="60.140625" style="1" customWidth="1"/>
    <col min="7173" max="7424" width="8.7109375" style="1"/>
    <col min="7425" max="7428" width="60.140625" style="1" customWidth="1"/>
    <col min="7429" max="7680" width="8.7109375" style="1"/>
    <col min="7681" max="7684" width="60.140625" style="1" customWidth="1"/>
    <col min="7685" max="7936" width="8.7109375" style="1"/>
    <col min="7937" max="7940" width="60.140625" style="1" customWidth="1"/>
    <col min="7941" max="8192" width="8.7109375" style="1"/>
    <col min="8193" max="8196" width="60.140625" style="1" customWidth="1"/>
    <col min="8197" max="8448" width="8.7109375" style="1"/>
    <col min="8449" max="8452" width="60.140625" style="1" customWidth="1"/>
    <col min="8453" max="8704" width="8.7109375" style="1"/>
    <col min="8705" max="8708" width="60.140625" style="1" customWidth="1"/>
    <col min="8709" max="8960" width="8.7109375" style="1"/>
    <col min="8961" max="8964" width="60.140625" style="1" customWidth="1"/>
    <col min="8965" max="9216" width="8.7109375" style="1"/>
    <col min="9217" max="9220" width="60.140625" style="1" customWidth="1"/>
    <col min="9221" max="9472" width="8.7109375" style="1"/>
    <col min="9473" max="9476" width="60.140625" style="1" customWidth="1"/>
    <col min="9477" max="9728" width="8.7109375" style="1"/>
    <col min="9729" max="9732" width="60.140625" style="1" customWidth="1"/>
    <col min="9733" max="9984" width="8.7109375" style="1"/>
    <col min="9985" max="9988" width="60.140625" style="1" customWidth="1"/>
    <col min="9989" max="10240" width="8.7109375" style="1"/>
    <col min="10241" max="10244" width="60.140625" style="1" customWidth="1"/>
    <col min="10245" max="10496" width="8.7109375" style="1"/>
    <col min="10497" max="10500" width="60.140625" style="1" customWidth="1"/>
    <col min="10501" max="10752" width="8.7109375" style="1"/>
    <col min="10753" max="10756" width="60.140625" style="1" customWidth="1"/>
    <col min="10757" max="11008" width="8.7109375" style="1"/>
    <col min="11009" max="11012" width="60.140625" style="1" customWidth="1"/>
    <col min="11013" max="11264" width="8.7109375" style="1"/>
    <col min="11265" max="11268" width="60.140625" style="1" customWidth="1"/>
    <col min="11269" max="11520" width="8.7109375" style="1"/>
    <col min="11521" max="11524" width="60.140625" style="1" customWidth="1"/>
    <col min="11525" max="11776" width="8.7109375" style="1"/>
    <col min="11777" max="11780" width="60.140625" style="1" customWidth="1"/>
    <col min="11781" max="12032" width="8.7109375" style="1"/>
    <col min="12033" max="12036" width="60.140625" style="1" customWidth="1"/>
    <col min="12037" max="12288" width="8.7109375" style="1"/>
    <col min="12289" max="12292" width="60.140625" style="1" customWidth="1"/>
    <col min="12293" max="12544" width="8.7109375" style="1"/>
    <col min="12545" max="12548" width="60.140625" style="1" customWidth="1"/>
    <col min="12549" max="12800" width="8.7109375" style="1"/>
    <col min="12801" max="12804" width="60.140625" style="1" customWidth="1"/>
    <col min="12805" max="13056" width="8.7109375" style="1"/>
    <col min="13057" max="13060" width="60.140625" style="1" customWidth="1"/>
    <col min="13061" max="13312" width="8.7109375" style="1"/>
    <col min="13313" max="13316" width="60.140625" style="1" customWidth="1"/>
    <col min="13317" max="13568" width="8.7109375" style="1"/>
    <col min="13569" max="13572" width="60.140625" style="1" customWidth="1"/>
    <col min="13573" max="13824" width="8.7109375" style="1"/>
    <col min="13825" max="13828" width="60.140625" style="1" customWidth="1"/>
    <col min="13829" max="14080" width="8.7109375" style="1"/>
    <col min="14081" max="14084" width="60.140625" style="1" customWidth="1"/>
    <col min="14085" max="14336" width="8.7109375" style="1"/>
    <col min="14337" max="14340" width="60.140625" style="1" customWidth="1"/>
    <col min="14341" max="14592" width="8.7109375" style="1"/>
    <col min="14593" max="14596" width="60.140625" style="1" customWidth="1"/>
    <col min="14597" max="14848" width="8.7109375" style="1"/>
    <col min="14849" max="14852" width="60.140625" style="1" customWidth="1"/>
    <col min="14853" max="15104" width="8.7109375" style="1"/>
    <col min="15105" max="15108" width="60.140625" style="1" customWidth="1"/>
    <col min="15109" max="15360" width="8.7109375" style="1"/>
    <col min="15361" max="15364" width="60.140625" style="1" customWidth="1"/>
    <col min="15365" max="15616" width="8.7109375" style="1"/>
    <col min="15617" max="15620" width="60.140625" style="1" customWidth="1"/>
    <col min="15621" max="15872" width="8.7109375" style="1"/>
    <col min="15873" max="15876" width="60.140625" style="1" customWidth="1"/>
    <col min="15877" max="16128" width="8.7109375" style="1"/>
    <col min="16129" max="16132" width="60.140625" style="1" customWidth="1"/>
    <col min="16133" max="16384" width="8.7109375" style="1"/>
  </cols>
  <sheetData>
    <row r="1" spans="1:8" ht="60" x14ac:dyDescent="0.8">
      <c r="A1" s="44" t="s">
        <v>109</v>
      </c>
      <c r="B1" s="46"/>
      <c r="C1" s="46"/>
      <c r="D1" s="46"/>
    </row>
    <row r="2" spans="1:8" ht="30" x14ac:dyDescent="0.4">
      <c r="A2" s="45" t="s">
        <v>121</v>
      </c>
      <c r="B2" s="52"/>
      <c r="C2" s="52"/>
      <c r="D2" s="46"/>
    </row>
    <row r="3" spans="1:8" ht="20.25" x14ac:dyDescent="0.3">
      <c r="A3" s="47" t="s">
        <v>216</v>
      </c>
      <c r="B3" s="52"/>
      <c r="C3" s="52"/>
      <c r="D3" s="46"/>
    </row>
    <row r="4" spans="1:8" ht="20.25" x14ac:dyDescent="0.3">
      <c r="A4" s="48" t="s">
        <v>122</v>
      </c>
      <c r="B4" s="52"/>
      <c r="C4" s="52"/>
      <c r="D4" s="46"/>
    </row>
    <row r="5" spans="1:8" ht="18" x14ac:dyDescent="0.25">
      <c r="A5" s="49"/>
      <c r="B5" s="52"/>
      <c r="C5" s="52"/>
      <c r="D5" s="46"/>
    </row>
    <row r="6" spans="1:8" ht="18" x14ac:dyDescent="0.25">
      <c r="A6" s="49"/>
      <c r="B6" s="52"/>
      <c r="C6" s="52"/>
      <c r="D6" s="46"/>
    </row>
    <row r="7" spans="1:8" ht="18" x14ac:dyDescent="0.25">
      <c r="A7" s="49"/>
      <c r="B7" s="52"/>
      <c r="C7" s="52"/>
      <c r="D7" s="46"/>
    </row>
    <row r="8" spans="1:8" x14ac:dyDescent="0.25">
      <c r="A8" s="46"/>
      <c r="B8" s="52"/>
      <c r="C8" s="52"/>
      <c r="D8" s="46"/>
      <c r="H8" s="1" t="str">
        <f>'15P'!P5</f>
        <v>3rd Place in Pool 1</v>
      </c>
    </row>
    <row r="9" spans="1:8" x14ac:dyDescent="0.25">
      <c r="A9" s="64"/>
      <c r="B9" s="46"/>
      <c r="C9" s="46"/>
      <c r="D9" s="46"/>
      <c r="H9" s="1" t="str">
        <f>'15P'!P21</f>
        <v>3rd Place in Pool 2</v>
      </c>
    </row>
    <row r="10" spans="1:8" ht="23.25" x14ac:dyDescent="0.35">
      <c r="A10" s="58"/>
      <c r="B10" s="50" t="str">
        <f>H8</f>
        <v>3rd Place in Pool 1</v>
      </c>
      <c r="C10" s="55"/>
      <c r="D10" s="55"/>
      <c r="H10" s="1" t="str">
        <f>'15P'!P37</f>
        <v>3rd Place in Pool 3</v>
      </c>
    </row>
    <row r="11" spans="1:8" x14ac:dyDescent="0.25">
      <c r="A11" s="46"/>
      <c r="B11" s="51" t="s">
        <v>0</v>
      </c>
      <c r="C11" s="55"/>
      <c r="D11" s="55"/>
      <c r="H11" s="1" t="e">
        <f>'15P'!#REF!</f>
        <v>#REF!</v>
      </c>
    </row>
    <row r="12" spans="1:8" x14ac:dyDescent="0.25">
      <c r="A12" s="65"/>
      <c r="B12" s="51" t="s">
        <v>70</v>
      </c>
      <c r="C12" s="55"/>
      <c r="D12" s="55"/>
      <c r="H12" s="1" t="str">
        <f>'15P'!P38</f>
        <v>4th Place in Pool 3</v>
      </c>
    </row>
    <row r="13" spans="1:8" ht="18" x14ac:dyDescent="0.25">
      <c r="A13" s="57"/>
      <c r="B13" s="51" t="s">
        <v>145</v>
      </c>
      <c r="C13" s="55"/>
      <c r="D13" s="55"/>
      <c r="H13" s="1" t="s">
        <v>0</v>
      </c>
    </row>
    <row r="14" spans="1:8" ht="18" x14ac:dyDescent="0.25">
      <c r="A14" s="46"/>
      <c r="B14" s="53">
        <v>0.77083333333333337</v>
      </c>
      <c r="C14" s="66"/>
      <c r="D14" s="55"/>
    </row>
    <row r="15" spans="1:8" x14ac:dyDescent="0.25">
      <c r="A15" s="46"/>
      <c r="B15" s="51" t="s">
        <v>69</v>
      </c>
      <c r="C15" s="67"/>
      <c r="D15" s="55"/>
    </row>
    <row r="16" spans="1:8" ht="23.25" x14ac:dyDescent="0.35">
      <c r="A16" s="134" t="e">
        <f>H11</f>
        <v>#REF!</v>
      </c>
      <c r="B16" s="51"/>
      <c r="C16" s="51"/>
      <c r="D16" s="55"/>
    </row>
    <row r="17" spans="1:4" x14ac:dyDescent="0.25">
      <c r="A17" s="51" t="s">
        <v>68</v>
      </c>
      <c r="B17" s="51"/>
      <c r="C17" s="53"/>
      <c r="D17" s="55"/>
    </row>
    <row r="18" spans="1:4" x14ac:dyDescent="0.25">
      <c r="A18" s="51" t="s">
        <v>145</v>
      </c>
      <c r="B18" s="51"/>
      <c r="C18" s="51"/>
      <c r="D18" s="55"/>
    </row>
    <row r="19" spans="1:4" ht="18" x14ac:dyDescent="0.25">
      <c r="A19" s="53">
        <v>0.72916666666666663</v>
      </c>
      <c r="B19" s="59"/>
      <c r="C19" s="51"/>
      <c r="D19" s="55"/>
    </row>
    <row r="20" spans="1:4" x14ac:dyDescent="0.25">
      <c r="A20" s="51" t="s">
        <v>69</v>
      </c>
      <c r="B20" s="46"/>
      <c r="C20" s="51"/>
      <c r="D20" s="55"/>
    </row>
    <row r="21" spans="1:4" x14ac:dyDescent="0.25">
      <c r="A21" s="135"/>
      <c r="B21" s="46"/>
      <c r="C21" s="51"/>
      <c r="D21" s="55"/>
    </row>
    <row r="22" spans="1:4" x14ac:dyDescent="0.25">
      <c r="A22" s="68"/>
      <c r="B22" s="46"/>
      <c r="C22" s="51"/>
      <c r="D22" s="55"/>
    </row>
    <row r="23" spans="1:4" ht="23.25" x14ac:dyDescent="0.35">
      <c r="A23" s="101" t="str">
        <f>H12</f>
        <v>4th Place in Pool 3</v>
      </c>
      <c r="B23" s="46"/>
      <c r="C23" s="51" t="s">
        <v>81</v>
      </c>
      <c r="D23" s="55"/>
    </row>
    <row r="24" spans="1:4" x14ac:dyDescent="0.25">
      <c r="A24" s="46"/>
      <c r="B24" s="46"/>
      <c r="C24" s="51" t="s">
        <v>145</v>
      </c>
      <c r="D24" s="46"/>
    </row>
    <row r="25" spans="1:4" ht="20.25" x14ac:dyDescent="0.3">
      <c r="A25" s="46"/>
      <c r="B25" s="46"/>
      <c r="C25" s="53">
        <v>0.8125</v>
      </c>
      <c r="D25" s="69"/>
    </row>
    <row r="26" spans="1:4" ht="27" x14ac:dyDescent="0.35">
      <c r="A26" s="70"/>
      <c r="B26" s="46"/>
      <c r="C26" s="51"/>
      <c r="D26" s="71" t="s">
        <v>71</v>
      </c>
    </row>
    <row r="27" spans="1:4" x14ac:dyDescent="0.25">
      <c r="A27" s="46"/>
      <c r="B27" s="46"/>
      <c r="C27" s="72"/>
      <c r="D27" s="55"/>
    </row>
    <row r="28" spans="1:4" x14ac:dyDescent="0.25">
      <c r="A28" s="46"/>
      <c r="B28" s="46"/>
      <c r="C28" s="51"/>
      <c r="D28" s="55"/>
    </row>
    <row r="29" spans="1:4" x14ac:dyDescent="0.25">
      <c r="A29" s="58"/>
      <c r="B29" s="46"/>
      <c r="C29" s="51"/>
      <c r="D29" s="55"/>
    </row>
    <row r="30" spans="1:4" ht="23.25" x14ac:dyDescent="0.35">
      <c r="A30" s="46"/>
      <c r="B30" s="50" t="str">
        <f>H9</f>
        <v>3rd Place in Pool 2</v>
      </c>
      <c r="C30" s="51"/>
      <c r="D30" s="55"/>
    </row>
    <row r="31" spans="1:4" x14ac:dyDescent="0.25">
      <c r="A31" s="65"/>
      <c r="B31" s="67"/>
      <c r="C31" s="51"/>
      <c r="D31" s="55"/>
    </row>
    <row r="32" spans="1:4" x14ac:dyDescent="0.25">
      <c r="A32" s="65"/>
      <c r="B32" s="51"/>
      <c r="C32" s="51"/>
      <c r="D32" s="55"/>
    </row>
    <row r="33" spans="1:4" ht="23.25" x14ac:dyDescent="0.35">
      <c r="A33" s="70"/>
      <c r="B33" s="51" t="s">
        <v>72</v>
      </c>
      <c r="C33" s="51"/>
      <c r="D33" s="55"/>
    </row>
    <row r="34" spans="1:4" x14ac:dyDescent="0.25">
      <c r="A34" s="46"/>
      <c r="B34" s="51" t="s">
        <v>144</v>
      </c>
      <c r="C34" s="51"/>
      <c r="D34" s="55"/>
    </row>
    <row r="35" spans="1:4" x14ac:dyDescent="0.25">
      <c r="A35" s="46"/>
      <c r="B35" s="53">
        <v>0.77083333333333337</v>
      </c>
      <c r="C35" s="51"/>
      <c r="D35" s="55"/>
    </row>
    <row r="36" spans="1:4" ht="18" x14ac:dyDescent="0.25">
      <c r="A36" s="57"/>
      <c r="B36" s="51" t="s">
        <v>69</v>
      </c>
      <c r="C36" s="73"/>
      <c r="D36" s="55"/>
    </row>
    <row r="37" spans="1:4" x14ac:dyDescent="0.25">
      <c r="A37" s="46"/>
      <c r="B37" s="51"/>
      <c r="C37" s="46"/>
      <c r="D37" s="55"/>
    </row>
    <row r="38" spans="1:4" x14ac:dyDescent="0.25">
      <c r="A38" s="46"/>
      <c r="B38" s="51"/>
      <c r="C38" s="46"/>
      <c r="D38" s="55"/>
    </row>
    <row r="39" spans="1:4" x14ac:dyDescent="0.25">
      <c r="A39" s="46"/>
      <c r="B39" s="51"/>
      <c r="C39" s="46"/>
      <c r="D39" s="55"/>
    </row>
    <row r="40" spans="1:4" ht="23.25" x14ac:dyDescent="0.35">
      <c r="A40" s="58"/>
      <c r="B40" s="162" t="str">
        <f>H10</f>
        <v>3rd Place in Pool 3</v>
      </c>
      <c r="C40" s="46"/>
      <c r="D40" s="55"/>
    </row>
    <row r="41" spans="1:4" ht="18" x14ac:dyDescent="0.25">
      <c r="A41" s="58"/>
      <c r="B41" s="57"/>
      <c r="C41" s="46"/>
      <c r="D41" s="55"/>
    </row>
    <row r="42" spans="1:4" x14ac:dyDescent="0.25">
      <c r="A42" s="55"/>
      <c r="B42" s="46"/>
      <c r="C42" s="46"/>
      <c r="D42" s="46"/>
    </row>
    <row r="43" spans="1:4" ht="16.5" x14ac:dyDescent="0.3">
      <c r="A43" s="55"/>
      <c r="B43" s="74"/>
      <c r="C43" s="46"/>
      <c r="D43" s="46"/>
    </row>
    <row r="44" spans="1:4" ht="16.5" x14ac:dyDescent="0.3">
      <c r="A44" s="55"/>
      <c r="B44" s="74"/>
      <c r="C44" s="46"/>
      <c r="D44" s="46"/>
    </row>
    <row r="45" spans="1:4" ht="16.5" x14ac:dyDescent="0.3">
      <c r="A45" s="55"/>
      <c r="B45" s="74"/>
      <c r="C45" s="46"/>
      <c r="D45" s="46"/>
    </row>
    <row r="46" spans="1:4" x14ac:dyDescent="0.25">
      <c r="C46" s="52"/>
      <c r="D46" s="46"/>
    </row>
    <row r="47" spans="1:4" x14ac:dyDescent="0.25">
      <c r="C47" s="52"/>
      <c r="D47" s="46"/>
    </row>
    <row r="48" spans="1:4" x14ac:dyDescent="0.25">
      <c r="C48" s="52"/>
      <c r="D48" s="46"/>
    </row>
    <row r="49" spans="1:4" x14ac:dyDescent="0.25">
      <c r="C49" s="52"/>
      <c r="D49" s="46"/>
    </row>
    <row r="50" spans="1:4" x14ac:dyDescent="0.25">
      <c r="C50" s="52"/>
      <c r="D50" s="46"/>
    </row>
    <row r="51" spans="1:4" ht="16.5" x14ac:dyDescent="0.3">
      <c r="C51" s="2"/>
      <c r="D51" s="2"/>
    </row>
    <row r="52" spans="1:4" ht="16.5" x14ac:dyDescent="0.3">
      <c r="C52" s="2"/>
      <c r="D52" s="2"/>
    </row>
    <row r="53" spans="1:4" ht="16.5" x14ac:dyDescent="0.3">
      <c r="A53" s="75"/>
      <c r="B53" s="60" t="s">
        <v>74</v>
      </c>
      <c r="C53" s="2"/>
      <c r="D53" s="2"/>
    </row>
    <row r="54" spans="1:4" ht="16.5" x14ac:dyDescent="0.3">
      <c r="A54" s="2"/>
      <c r="B54" s="61" t="s">
        <v>75</v>
      </c>
      <c r="C54" s="2"/>
      <c r="D54" s="2"/>
    </row>
    <row r="55" spans="1:4" ht="16.5" x14ac:dyDescent="0.3">
      <c r="B55" s="61" t="s">
        <v>76</v>
      </c>
      <c r="C55" s="2"/>
      <c r="D55" s="2"/>
    </row>
    <row r="56" spans="1:4" ht="16.5" x14ac:dyDescent="0.3">
      <c r="C56" s="2"/>
      <c r="D56" s="2"/>
    </row>
    <row r="57" spans="1:4" ht="16.5" x14ac:dyDescent="0.3">
      <c r="C57" s="2"/>
      <c r="D57" s="2"/>
    </row>
    <row r="58" spans="1:4" ht="16.5" x14ac:dyDescent="0.3">
      <c r="C58" s="2"/>
      <c r="D58" s="2"/>
    </row>
  </sheetData>
  <sheetProtection selectLockedCells="1" selectUnlockedCells="1"/>
  <pageMargins left="0.7" right="0.7" top="0.75" bottom="0.75" header="0.51180555555555551" footer="0.51180555555555551"/>
  <pageSetup scale="49"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D089-29E7-4E68-B620-591508F7B427}">
  <sheetPr>
    <pageSetUpPr fitToPage="1"/>
  </sheetPr>
  <dimension ref="A1:K25"/>
  <sheetViews>
    <sheetView workbookViewId="0">
      <selection activeCell="B3" sqref="B3:K14"/>
    </sheetView>
  </sheetViews>
  <sheetFormatPr defaultColWidth="8.7109375" defaultRowHeight="15" x14ac:dyDescent="0.25"/>
  <cols>
    <col min="1" max="1" width="4.28515625" style="170" customWidth="1"/>
    <col min="2" max="11" width="6.7109375" style="170" customWidth="1"/>
    <col min="12" max="16384" width="8.7109375" style="1"/>
  </cols>
  <sheetData>
    <row r="1" spans="1:11" ht="17.25" thickBot="1" x14ac:dyDescent="0.35">
      <c r="A1" s="139" t="s">
        <v>0</v>
      </c>
    </row>
    <row r="2" spans="1:11" ht="19.5" thickBot="1" x14ac:dyDescent="0.35">
      <c r="A2" s="139"/>
      <c r="B2" s="112" t="s">
        <v>125</v>
      </c>
      <c r="C2" s="112" t="s">
        <v>126</v>
      </c>
      <c r="D2" s="112" t="s">
        <v>127</v>
      </c>
      <c r="E2" s="112" t="s">
        <v>128</v>
      </c>
      <c r="F2" s="112" t="s">
        <v>129</v>
      </c>
      <c r="G2" s="112" t="s">
        <v>130</v>
      </c>
      <c r="H2" s="112" t="s">
        <v>131</v>
      </c>
      <c r="I2" s="112" t="s">
        <v>132</v>
      </c>
      <c r="J2" s="112" t="s">
        <v>133</v>
      </c>
      <c r="K2" s="112" t="s">
        <v>134</v>
      </c>
    </row>
    <row r="3" spans="1:11" ht="16.5" x14ac:dyDescent="0.3">
      <c r="A3" s="139">
        <v>8</v>
      </c>
      <c r="B3" s="130" t="s">
        <v>12</v>
      </c>
      <c r="C3" s="130" t="s">
        <v>12</v>
      </c>
      <c r="D3" s="141" t="s">
        <v>11</v>
      </c>
      <c r="E3" s="282"/>
      <c r="F3" s="278" t="s">
        <v>13</v>
      </c>
      <c r="G3" s="278" t="s">
        <v>14</v>
      </c>
      <c r="H3" s="141" t="s">
        <v>202</v>
      </c>
      <c r="I3" s="277" t="s">
        <v>13</v>
      </c>
      <c r="J3" s="131" t="s">
        <v>203</v>
      </c>
      <c r="K3" s="131" t="s">
        <v>203</v>
      </c>
    </row>
    <row r="4" spans="1:11" ht="16.5" x14ac:dyDescent="0.3">
      <c r="A4" s="139">
        <v>9</v>
      </c>
      <c r="B4" s="111" t="s">
        <v>12</v>
      </c>
      <c r="C4" s="111" t="s">
        <v>12</v>
      </c>
      <c r="D4" s="140" t="s">
        <v>11</v>
      </c>
      <c r="E4" s="282"/>
      <c r="F4" s="279" t="s">
        <v>13</v>
      </c>
      <c r="G4" s="279" t="s">
        <v>14</v>
      </c>
      <c r="H4" s="140" t="s">
        <v>202</v>
      </c>
      <c r="I4" s="125" t="s">
        <v>13</v>
      </c>
      <c r="J4" s="124" t="s">
        <v>203</v>
      </c>
      <c r="K4" s="124" t="s">
        <v>203</v>
      </c>
    </row>
    <row r="5" spans="1:11" ht="16.5" x14ac:dyDescent="0.3">
      <c r="A5" s="139">
        <v>10</v>
      </c>
      <c r="B5" s="111" t="s">
        <v>12</v>
      </c>
      <c r="C5" s="111" t="s">
        <v>12</v>
      </c>
      <c r="D5" s="140" t="s">
        <v>11</v>
      </c>
      <c r="E5" s="282"/>
      <c r="F5" s="279" t="s">
        <v>13</v>
      </c>
      <c r="G5" s="279" t="s">
        <v>14</v>
      </c>
      <c r="H5" s="140" t="s">
        <v>202</v>
      </c>
      <c r="I5" s="125" t="s">
        <v>13</v>
      </c>
      <c r="J5" s="124" t="s">
        <v>203</v>
      </c>
      <c r="K5" s="124" t="s">
        <v>203</v>
      </c>
    </row>
    <row r="6" spans="1:11" ht="16.5" x14ac:dyDescent="0.3">
      <c r="A6" s="139">
        <v>11</v>
      </c>
      <c r="B6" s="132" t="s">
        <v>22</v>
      </c>
      <c r="C6" s="111" t="s">
        <v>22</v>
      </c>
      <c r="D6" s="111" t="s">
        <v>23</v>
      </c>
      <c r="E6" s="125" t="s">
        <v>23</v>
      </c>
      <c r="F6" s="111" t="s">
        <v>24</v>
      </c>
      <c r="G6" s="111" t="s">
        <v>24</v>
      </c>
      <c r="H6" s="128" t="s">
        <v>205</v>
      </c>
      <c r="I6" s="125" t="s">
        <v>25</v>
      </c>
      <c r="J6" s="111" t="s">
        <v>204</v>
      </c>
      <c r="K6" s="111" t="s">
        <v>204</v>
      </c>
    </row>
    <row r="7" spans="1:11" ht="16.5" x14ac:dyDescent="0.3">
      <c r="A7" s="139">
        <v>12</v>
      </c>
      <c r="B7" s="133" t="s">
        <v>22</v>
      </c>
      <c r="C7" s="125" t="s">
        <v>23</v>
      </c>
      <c r="D7" s="126" t="s">
        <v>23</v>
      </c>
      <c r="E7" s="269" t="s">
        <v>102</v>
      </c>
      <c r="F7" s="111" t="s">
        <v>24</v>
      </c>
      <c r="G7" s="111" t="s">
        <v>24</v>
      </c>
      <c r="H7" s="270" t="s">
        <v>205</v>
      </c>
      <c r="I7" s="125" t="s">
        <v>25</v>
      </c>
      <c r="J7" s="126" t="s">
        <v>204</v>
      </c>
      <c r="K7" s="125" t="s">
        <v>26</v>
      </c>
    </row>
    <row r="8" spans="1:11" ht="16.5" x14ac:dyDescent="0.3">
      <c r="A8" s="139">
        <v>1</v>
      </c>
      <c r="B8" s="271" t="s">
        <v>13</v>
      </c>
      <c r="C8" s="125" t="s">
        <v>14</v>
      </c>
      <c r="D8" s="125" t="s">
        <v>101</v>
      </c>
      <c r="E8" s="269" t="s">
        <v>102</v>
      </c>
      <c r="F8" s="126" t="s">
        <v>24</v>
      </c>
      <c r="G8" s="127" t="s">
        <v>26</v>
      </c>
      <c r="H8" s="125" t="s">
        <v>103</v>
      </c>
      <c r="I8" s="148"/>
      <c r="J8" s="148"/>
      <c r="K8" s="148"/>
    </row>
    <row r="9" spans="1:11" ht="16.5" x14ac:dyDescent="0.3">
      <c r="A9" s="139">
        <v>2</v>
      </c>
      <c r="B9" s="280" t="s">
        <v>17</v>
      </c>
      <c r="C9" s="279" t="s">
        <v>10</v>
      </c>
      <c r="D9" s="279" t="s">
        <v>18</v>
      </c>
      <c r="E9" s="125" t="s">
        <v>10</v>
      </c>
      <c r="F9" s="124" t="s">
        <v>104</v>
      </c>
      <c r="G9" s="124" t="s">
        <v>104</v>
      </c>
      <c r="H9" s="124" t="s">
        <v>16</v>
      </c>
      <c r="I9" s="124" t="s">
        <v>16</v>
      </c>
      <c r="J9" s="124" t="s">
        <v>15</v>
      </c>
      <c r="K9" s="124" t="s">
        <v>15</v>
      </c>
    </row>
    <row r="10" spans="1:11" ht="16.5" x14ac:dyDescent="0.3">
      <c r="A10" s="139">
        <v>3</v>
      </c>
      <c r="B10" s="280" t="s">
        <v>17</v>
      </c>
      <c r="C10" s="279" t="s">
        <v>10</v>
      </c>
      <c r="D10" s="279" t="s">
        <v>18</v>
      </c>
      <c r="E10" s="125" t="s">
        <v>10</v>
      </c>
      <c r="F10" s="124" t="s">
        <v>104</v>
      </c>
      <c r="G10" s="124" t="s">
        <v>104</v>
      </c>
      <c r="H10" s="124" t="s">
        <v>16</v>
      </c>
      <c r="I10" s="124" t="s">
        <v>16</v>
      </c>
      <c r="J10" s="124" t="s">
        <v>15</v>
      </c>
      <c r="K10" s="124" t="s">
        <v>15</v>
      </c>
    </row>
    <row r="11" spans="1:11" ht="16.5" x14ac:dyDescent="0.3">
      <c r="A11" s="139">
        <v>4</v>
      </c>
      <c r="B11" s="280" t="s">
        <v>17</v>
      </c>
      <c r="C11" s="279" t="s">
        <v>10</v>
      </c>
      <c r="D11" s="279" t="s">
        <v>18</v>
      </c>
      <c r="E11" s="125" t="s">
        <v>10</v>
      </c>
      <c r="F11" s="124" t="s">
        <v>104</v>
      </c>
      <c r="G11" s="124" t="s">
        <v>104</v>
      </c>
      <c r="H11" s="124" t="s">
        <v>16</v>
      </c>
      <c r="I11" s="124" t="s">
        <v>16</v>
      </c>
      <c r="J11" s="124" t="s">
        <v>15</v>
      </c>
      <c r="K11" s="124" t="s">
        <v>15</v>
      </c>
    </row>
    <row r="12" spans="1:11" ht="16.5" x14ac:dyDescent="0.3">
      <c r="A12" s="139">
        <v>5</v>
      </c>
      <c r="B12" s="132" t="s">
        <v>20</v>
      </c>
      <c r="C12" s="111" t="s">
        <v>20</v>
      </c>
      <c r="D12" s="111" t="s">
        <v>21</v>
      </c>
      <c r="E12" s="269" t="s">
        <v>102</v>
      </c>
      <c r="F12" s="111" t="s">
        <v>26</v>
      </c>
      <c r="G12" s="111" t="s">
        <v>26</v>
      </c>
      <c r="H12" s="125" t="s">
        <v>19</v>
      </c>
      <c r="I12" s="282"/>
      <c r="J12" s="111" t="s">
        <v>19</v>
      </c>
      <c r="K12" s="111" t="s">
        <v>19</v>
      </c>
    </row>
    <row r="13" spans="1:11" ht="17.25" thickBot="1" x14ac:dyDescent="0.35">
      <c r="A13" s="139">
        <v>6</v>
      </c>
      <c r="B13" s="132" t="s">
        <v>20</v>
      </c>
      <c r="C13" s="111" t="s">
        <v>20</v>
      </c>
      <c r="D13" s="275" t="s">
        <v>21</v>
      </c>
      <c r="E13" s="269" t="s">
        <v>102</v>
      </c>
      <c r="F13" s="111" t="s">
        <v>26</v>
      </c>
      <c r="G13" s="111" t="s">
        <v>26</v>
      </c>
      <c r="H13" s="125" t="s">
        <v>26</v>
      </c>
      <c r="I13" s="282"/>
      <c r="J13" s="111" t="s">
        <v>19</v>
      </c>
      <c r="K13" s="111" t="s">
        <v>19</v>
      </c>
    </row>
    <row r="14" spans="1:11" ht="17.25" thickBot="1" x14ac:dyDescent="0.35">
      <c r="A14" s="139">
        <v>7</v>
      </c>
      <c r="B14" s="272" t="s">
        <v>20</v>
      </c>
      <c r="C14" s="273" t="s">
        <v>101</v>
      </c>
      <c r="D14" s="281" t="s">
        <v>21</v>
      </c>
      <c r="E14" s="274" t="s">
        <v>102</v>
      </c>
      <c r="F14" s="275" t="s">
        <v>26</v>
      </c>
      <c r="G14" s="129"/>
      <c r="H14" s="273" t="s">
        <v>142</v>
      </c>
      <c r="I14" s="282"/>
      <c r="J14" s="275" t="s">
        <v>19</v>
      </c>
      <c r="K14" s="129"/>
    </row>
    <row r="15" spans="1:11" ht="16.5" x14ac:dyDescent="0.3">
      <c r="A15" s="139"/>
    </row>
    <row r="17" spans="2:11" ht="20.25" x14ac:dyDescent="0.3">
      <c r="B17" s="12"/>
      <c r="C17" s="204" t="s">
        <v>27</v>
      </c>
      <c r="D17" s="204"/>
      <c r="E17" s="204" t="s">
        <v>28</v>
      </c>
      <c r="F17" s="204"/>
      <c r="G17" s="204" t="s">
        <v>29</v>
      </c>
      <c r="H17" s="204"/>
    </row>
    <row r="18" spans="2:11" ht="20.25" x14ac:dyDescent="0.3">
      <c r="B18" s="169">
        <v>12</v>
      </c>
      <c r="C18" s="204">
        <v>6</v>
      </c>
      <c r="D18" s="204"/>
      <c r="E18" s="204">
        <v>3</v>
      </c>
      <c r="F18" s="204"/>
      <c r="G18" s="204">
        <v>0</v>
      </c>
      <c r="H18" s="204"/>
      <c r="J18" s="13"/>
      <c r="K18" s="276" t="s">
        <v>30</v>
      </c>
    </row>
    <row r="19" spans="2:11" ht="20.25" x14ac:dyDescent="0.3">
      <c r="B19" s="169">
        <v>13</v>
      </c>
      <c r="C19" s="204">
        <v>4</v>
      </c>
      <c r="D19" s="204"/>
      <c r="E19" s="204">
        <v>3</v>
      </c>
      <c r="F19" s="204"/>
      <c r="G19" s="204">
        <v>0</v>
      </c>
      <c r="H19" s="204"/>
      <c r="J19" s="14"/>
      <c r="K19" s="276" t="s">
        <v>31</v>
      </c>
    </row>
    <row r="20" spans="2:11" ht="20.25" x14ac:dyDescent="0.3">
      <c r="B20" s="169">
        <v>14</v>
      </c>
      <c r="C20" s="204">
        <v>6</v>
      </c>
      <c r="D20" s="204"/>
      <c r="E20" s="204">
        <v>0</v>
      </c>
      <c r="F20" s="204"/>
      <c r="G20" s="204">
        <v>0</v>
      </c>
      <c r="H20" s="204"/>
    </row>
    <row r="21" spans="2:11" ht="20.25" x14ac:dyDescent="0.3">
      <c r="B21" s="169">
        <v>15</v>
      </c>
      <c r="C21" s="204">
        <v>6</v>
      </c>
      <c r="D21" s="204"/>
      <c r="E21" s="204">
        <v>6</v>
      </c>
      <c r="F21" s="204"/>
      <c r="G21" s="204">
        <v>0</v>
      </c>
      <c r="H21" s="204"/>
    </row>
    <row r="22" spans="2:11" ht="20.25" x14ac:dyDescent="0.3">
      <c r="B22" s="169">
        <v>18</v>
      </c>
      <c r="C22" s="204">
        <v>4</v>
      </c>
      <c r="D22" s="204"/>
      <c r="E22" s="204">
        <v>3</v>
      </c>
      <c r="F22" s="204"/>
      <c r="G22" s="204">
        <v>0</v>
      </c>
      <c r="H22" s="204"/>
    </row>
    <row r="25" spans="2:11" x14ac:dyDescent="0.25">
      <c r="B25" s="205"/>
      <c r="C25" s="205"/>
      <c r="D25" s="205"/>
      <c r="E25" s="205"/>
      <c r="F25" s="205"/>
      <c r="G25" s="205"/>
    </row>
  </sheetData>
  <sheetProtection selectLockedCells="1" selectUnlockedCells="1"/>
  <mergeCells count="21">
    <mergeCell ref="B25:C25"/>
    <mergeCell ref="D25:E25"/>
    <mergeCell ref="F25:G25"/>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s>
  <pageMargins left="0.7" right="0.7" top="0.75" bottom="0.75" header="0.51180555555555551" footer="0.51180555555555551"/>
  <pageSetup scale="90"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pageSetUpPr fitToPage="1"/>
  </sheetPr>
  <dimension ref="A1:J28"/>
  <sheetViews>
    <sheetView zoomScale="85" zoomScaleNormal="85" workbookViewId="0">
      <selection activeCell="L25" sqref="L25"/>
    </sheetView>
  </sheetViews>
  <sheetFormatPr defaultColWidth="13.5703125" defaultRowHeight="18" x14ac:dyDescent="0.25"/>
  <cols>
    <col min="1" max="1" width="7.140625" style="15" customWidth="1"/>
    <col min="2" max="10" width="15.5703125" style="15" customWidth="1"/>
    <col min="11" max="16384" width="13.5703125" style="15"/>
  </cols>
  <sheetData>
    <row r="1" spans="1:10" ht="0.75" customHeight="1" x14ac:dyDescent="0.25"/>
    <row r="2" spans="1:10" ht="0.75" customHeight="1" x14ac:dyDescent="0.25"/>
    <row r="3" spans="1:10" ht="0.75" customHeight="1" thickBot="1" x14ac:dyDescent="0.3"/>
    <row r="4" spans="1:10" ht="24" customHeight="1" thickBot="1" x14ac:dyDescent="0.35">
      <c r="A4" s="11"/>
      <c r="B4" s="112">
        <v>1</v>
      </c>
      <c r="C4" s="114">
        <v>2</v>
      </c>
      <c r="D4" s="114">
        <v>3</v>
      </c>
      <c r="E4" s="114">
        <v>5</v>
      </c>
      <c r="F4" s="114">
        <v>6</v>
      </c>
      <c r="G4" s="114">
        <v>7</v>
      </c>
      <c r="H4" s="114">
        <v>8</v>
      </c>
      <c r="I4" s="114">
        <v>9</v>
      </c>
      <c r="J4" s="114">
        <v>10</v>
      </c>
    </row>
    <row r="5" spans="1:10" ht="24" customHeight="1" x14ac:dyDescent="0.3">
      <c r="A5" s="11">
        <v>8</v>
      </c>
      <c r="B5" s="138">
        <v>13.2</v>
      </c>
      <c r="C5" s="286">
        <v>13.2</v>
      </c>
      <c r="D5" s="96">
        <v>13.1</v>
      </c>
      <c r="E5" s="96">
        <v>14.1</v>
      </c>
      <c r="F5" s="96">
        <v>14.2</v>
      </c>
      <c r="G5" s="96">
        <v>18.100000000000001</v>
      </c>
      <c r="H5" s="287" t="s">
        <v>0</v>
      </c>
      <c r="I5" s="96">
        <v>18.2</v>
      </c>
      <c r="J5" s="288">
        <v>18.2</v>
      </c>
    </row>
    <row r="6" spans="1:10" s="17" customFormat="1" ht="24" customHeight="1" x14ac:dyDescent="0.3">
      <c r="A6" s="16"/>
      <c r="B6" s="116"/>
      <c r="C6" s="136"/>
      <c r="D6" s="106"/>
      <c r="E6" s="106"/>
      <c r="F6" s="106"/>
      <c r="G6" s="106"/>
      <c r="H6" s="285"/>
      <c r="I6" s="106"/>
      <c r="J6" s="110"/>
    </row>
    <row r="7" spans="1:10" ht="24" customHeight="1" x14ac:dyDescent="0.3">
      <c r="A7" s="11">
        <v>9</v>
      </c>
      <c r="B7" s="97">
        <v>13.2</v>
      </c>
      <c r="C7" s="108">
        <v>13.2</v>
      </c>
      <c r="D7" s="94">
        <v>13.1</v>
      </c>
      <c r="E7" s="94">
        <v>14.1</v>
      </c>
      <c r="F7" s="94">
        <v>14.2</v>
      </c>
      <c r="G7" s="94">
        <v>18.100000000000001</v>
      </c>
      <c r="H7" s="284" t="s">
        <v>0</v>
      </c>
      <c r="I7" s="94">
        <v>18.2</v>
      </c>
      <c r="J7" s="289">
        <v>18.2</v>
      </c>
    </row>
    <row r="8" spans="1:10" s="17" customFormat="1" ht="24" customHeight="1" x14ac:dyDescent="0.3">
      <c r="A8" s="16"/>
      <c r="B8" s="98"/>
      <c r="C8" s="113"/>
      <c r="D8" s="95"/>
      <c r="E8" s="95"/>
      <c r="F8" s="95"/>
      <c r="G8" s="95"/>
      <c r="H8" s="285"/>
      <c r="I8" s="95"/>
      <c r="J8" s="290"/>
    </row>
    <row r="9" spans="1:10" ht="24" customHeight="1" x14ac:dyDescent="0.3">
      <c r="A9" s="11">
        <v>10</v>
      </c>
      <c r="B9" s="115">
        <v>13.2</v>
      </c>
      <c r="C9" s="137">
        <v>13.2</v>
      </c>
      <c r="D9" s="107">
        <v>13.1</v>
      </c>
      <c r="E9" s="107">
        <v>14.1</v>
      </c>
      <c r="F9" s="107">
        <v>14.2</v>
      </c>
      <c r="G9" s="107">
        <v>18.100000000000001</v>
      </c>
      <c r="H9" s="284" t="s">
        <v>0</v>
      </c>
      <c r="I9" s="107">
        <v>18.2</v>
      </c>
      <c r="J9" s="109">
        <v>18.2</v>
      </c>
    </row>
    <row r="10" spans="1:10" s="17" customFormat="1" ht="24" customHeight="1" x14ac:dyDescent="0.3">
      <c r="A10" s="16"/>
      <c r="B10" s="98"/>
      <c r="C10" s="113"/>
      <c r="D10" s="95"/>
      <c r="E10" s="95"/>
      <c r="F10" s="95"/>
      <c r="G10" s="95"/>
      <c r="H10" s="285"/>
      <c r="I10" s="95"/>
      <c r="J10" s="290"/>
    </row>
    <row r="11" spans="1:10" ht="24" customHeight="1" x14ac:dyDescent="0.3">
      <c r="A11" s="11">
        <v>11</v>
      </c>
      <c r="B11" s="97" t="s">
        <v>115</v>
      </c>
      <c r="C11" s="108" t="s">
        <v>115</v>
      </c>
      <c r="D11" s="94" t="s">
        <v>82</v>
      </c>
      <c r="E11" s="94" t="s">
        <v>116</v>
      </c>
      <c r="F11" s="94" t="s">
        <v>116</v>
      </c>
      <c r="G11" s="94" t="s">
        <v>215</v>
      </c>
      <c r="H11" s="284" t="s">
        <v>0</v>
      </c>
      <c r="I11" s="94" t="s">
        <v>214</v>
      </c>
      <c r="J11" s="289" t="s">
        <v>214</v>
      </c>
    </row>
    <row r="12" spans="1:10" s="17" customFormat="1" ht="24" customHeight="1" x14ac:dyDescent="0.3">
      <c r="A12" s="16"/>
      <c r="B12" s="98"/>
      <c r="C12" s="136"/>
      <c r="D12" s="106"/>
      <c r="E12" s="106"/>
      <c r="F12" s="106"/>
      <c r="G12" s="106"/>
      <c r="H12" s="285"/>
      <c r="I12" s="106"/>
      <c r="J12" s="110"/>
    </row>
    <row r="13" spans="1:10" ht="24" customHeight="1" x14ac:dyDescent="0.3">
      <c r="A13" s="11">
        <v>12</v>
      </c>
      <c r="B13" s="97" t="s">
        <v>115</v>
      </c>
      <c r="C13" s="284" t="s">
        <v>0</v>
      </c>
      <c r="D13" s="94" t="s">
        <v>82</v>
      </c>
      <c r="E13" s="94" t="s">
        <v>116</v>
      </c>
      <c r="F13" s="94" t="s">
        <v>116</v>
      </c>
      <c r="G13" s="94" t="s">
        <v>215</v>
      </c>
      <c r="H13" s="284" t="s">
        <v>0</v>
      </c>
      <c r="I13" s="94" t="s">
        <v>214</v>
      </c>
      <c r="J13" s="291" t="s">
        <v>0</v>
      </c>
    </row>
    <row r="14" spans="1:10" s="17" customFormat="1" ht="24" customHeight="1" x14ac:dyDescent="0.3">
      <c r="A14" s="16"/>
      <c r="B14" s="98"/>
      <c r="C14" s="285"/>
      <c r="D14" s="95"/>
      <c r="E14" s="95"/>
      <c r="F14" s="95"/>
      <c r="G14" s="95"/>
      <c r="H14" s="285"/>
      <c r="I14" s="95"/>
      <c r="J14" s="292"/>
    </row>
    <row r="15" spans="1:10" ht="24" customHeight="1" x14ac:dyDescent="0.3">
      <c r="A15" s="11">
        <v>1</v>
      </c>
      <c r="B15" s="293" t="s">
        <v>0</v>
      </c>
      <c r="C15" s="284" t="s">
        <v>0</v>
      </c>
      <c r="D15" s="284" t="s">
        <v>0</v>
      </c>
      <c r="E15" s="107" t="s">
        <v>116</v>
      </c>
      <c r="F15" s="284" t="s">
        <v>0</v>
      </c>
      <c r="G15" s="284" t="s">
        <v>0</v>
      </c>
      <c r="H15" s="284" t="s">
        <v>0</v>
      </c>
      <c r="I15" s="284" t="s">
        <v>0</v>
      </c>
      <c r="J15" s="291" t="s">
        <v>0</v>
      </c>
    </row>
    <row r="16" spans="1:10" s="17" customFormat="1" ht="24" customHeight="1" x14ac:dyDescent="0.3">
      <c r="A16" s="16"/>
      <c r="B16" s="294"/>
      <c r="C16" s="285"/>
      <c r="D16" s="285"/>
      <c r="E16" s="95"/>
      <c r="F16" s="285"/>
      <c r="G16" s="285"/>
      <c r="H16" s="285"/>
      <c r="I16" s="285"/>
      <c r="J16" s="292"/>
    </row>
    <row r="17" spans="1:10" ht="24" customHeight="1" x14ac:dyDescent="0.3">
      <c r="A17" s="11">
        <v>2</v>
      </c>
      <c r="B17" s="97">
        <v>12.1</v>
      </c>
      <c r="C17" s="94">
        <v>12.2</v>
      </c>
      <c r="D17" s="94">
        <v>12.3</v>
      </c>
      <c r="E17" s="94">
        <v>15.3</v>
      </c>
      <c r="F17" s="94">
        <v>15.3</v>
      </c>
      <c r="G17" s="94">
        <v>15.2</v>
      </c>
      <c r="H17" s="94">
        <v>15.2</v>
      </c>
      <c r="I17" s="94">
        <v>15.1</v>
      </c>
      <c r="J17" s="289">
        <v>15.1</v>
      </c>
    </row>
    <row r="18" spans="1:10" s="17" customFormat="1" ht="24" customHeight="1" x14ac:dyDescent="0.3">
      <c r="A18" s="16"/>
      <c r="B18" s="116"/>
      <c r="C18" s="106"/>
      <c r="D18" s="106"/>
      <c r="E18" s="106"/>
      <c r="F18" s="106"/>
      <c r="G18" s="106"/>
      <c r="H18" s="106"/>
      <c r="I18" s="106"/>
      <c r="J18" s="110"/>
    </row>
    <row r="19" spans="1:10" ht="24" customHeight="1" x14ac:dyDescent="0.3">
      <c r="A19" s="11">
        <v>3</v>
      </c>
      <c r="B19" s="97">
        <v>12.1</v>
      </c>
      <c r="C19" s="94">
        <v>12.2</v>
      </c>
      <c r="D19" s="94">
        <v>12.3</v>
      </c>
      <c r="E19" s="94">
        <v>15.3</v>
      </c>
      <c r="F19" s="94">
        <v>15.3</v>
      </c>
      <c r="G19" s="94">
        <v>15.2</v>
      </c>
      <c r="H19" s="94">
        <v>15.2</v>
      </c>
      <c r="I19" s="94">
        <v>15.1</v>
      </c>
      <c r="J19" s="289">
        <v>15.1</v>
      </c>
    </row>
    <row r="20" spans="1:10" s="17" customFormat="1" ht="24" customHeight="1" x14ac:dyDescent="0.3">
      <c r="A20" s="16"/>
      <c r="B20" s="98"/>
      <c r="C20" s="95"/>
      <c r="D20" s="95"/>
      <c r="E20" s="95"/>
      <c r="F20" s="95"/>
      <c r="G20" s="95"/>
      <c r="H20" s="95"/>
      <c r="I20" s="95"/>
      <c r="J20" s="290"/>
    </row>
    <row r="21" spans="1:10" ht="24" customHeight="1" x14ac:dyDescent="0.3">
      <c r="A21" s="11">
        <v>4</v>
      </c>
      <c r="B21" s="115">
        <v>12.1</v>
      </c>
      <c r="C21" s="107">
        <v>12.2</v>
      </c>
      <c r="D21" s="107">
        <v>12.3</v>
      </c>
      <c r="E21" s="107">
        <v>15.3</v>
      </c>
      <c r="F21" s="107">
        <v>15.3</v>
      </c>
      <c r="G21" s="107">
        <v>15.2</v>
      </c>
      <c r="H21" s="107">
        <v>15.2</v>
      </c>
      <c r="I21" s="107">
        <v>15.1</v>
      </c>
      <c r="J21" s="109">
        <v>15.1</v>
      </c>
    </row>
    <row r="22" spans="1:10" s="17" customFormat="1" ht="24" customHeight="1" x14ac:dyDescent="0.3">
      <c r="A22" s="16"/>
      <c r="B22" s="98"/>
      <c r="C22" s="95"/>
      <c r="D22" s="95"/>
      <c r="E22" s="95"/>
      <c r="F22" s="95"/>
      <c r="G22" s="95"/>
      <c r="H22" s="95"/>
      <c r="I22" s="95"/>
      <c r="J22" s="290"/>
    </row>
    <row r="23" spans="1:10" ht="24" customHeight="1" x14ac:dyDescent="0.3">
      <c r="A23" s="11">
        <v>5</v>
      </c>
      <c r="B23" s="115" t="s">
        <v>146</v>
      </c>
      <c r="C23" s="107" t="s">
        <v>146</v>
      </c>
      <c r="D23" s="107" t="s">
        <v>147</v>
      </c>
      <c r="E23" s="107" t="s">
        <v>109</v>
      </c>
      <c r="F23" s="107" t="s">
        <v>109</v>
      </c>
      <c r="G23" s="284" t="s">
        <v>0</v>
      </c>
      <c r="H23" s="284" t="s">
        <v>0</v>
      </c>
      <c r="I23" s="107" t="s">
        <v>117</v>
      </c>
      <c r="J23" s="109" t="s">
        <v>117</v>
      </c>
    </row>
    <row r="24" spans="1:10" s="17" customFormat="1" ht="24" customHeight="1" x14ac:dyDescent="0.3">
      <c r="A24" s="16"/>
      <c r="B24" s="116"/>
      <c r="C24" s="106"/>
      <c r="D24" s="106"/>
      <c r="E24" s="95"/>
      <c r="F24" s="95"/>
      <c r="G24" s="285"/>
      <c r="H24" s="285"/>
      <c r="I24" s="106"/>
      <c r="J24" s="110"/>
    </row>
    <row r="25" spans="1:10" ht="24" customHeight="1" x14ac:dyDescent="0.3">
      <c r="A25" s="11">
        <v>6</v>
      </c>
      <c r="B25" s="97" t="s">
        <v>146</v>
      </c>
      <c r="C25" s="94" t="s">
        <v>146</v>
      </c>
      <c r="D25" s="94" t="s">
        <v>147</v>
      </c>
      <c r="E25" s="107" t="s">
        <v>109</v>
      </c>
      <c r="F25" s="107" t="s">
        <v>109</v>
      </c>
      <c r="G25" s="284" t="s">
        <v>0</v>
      </c>
      <c r="H25" s="284" t="s">
        <v>0</v>
      </c>
      <c r="I25" s="94" t="s">
        <v>117</v>
      </c>
      <c r="J25" s="289" t="s">
        <v>117</v>
      </c>
    </row>
    <row r="26" spans="1:10" ht="24" customHeight="1" x14ac:dyDescent="0.25">
      <c r="B26" s="98"/>
      <c r="C26" s="95"/>
      <c r="D26" s="95"/>
      <c r="E26" s="95"/>
      <c r="F26" s="95"/>
      <c r="G26" s="285"/>
      <c r="H26" s="285"/>
      <c r="I26" s="95"/>
      <c r="J26" s="290"/>
    </row>
    <row r="27" spans="1:10" ht="24" customHeight="1" x14ac:dyDescent="0.25">
      <c r="B27" s="115" t="s">
        <v>146</v>
      </c>
      <c r="C27" s="284" t="s">
        <v>0</v>
      </c>
      <c r="D27" s="284" t="s">
        <v>0</v>
      </c>
      <c r="E27" s="107" t="s">
        <v>109</v>
      </c>
      <c r="F27" s="284" t="s">
        <v>0</v>
      </c>
      <c r="G27" s="284" t="s">
        <v>0</v>
      </c>
      <c r="H27" s="284" t="s">
        <v>0</v>
      </c>
      <c r="I27" s="107" t="s">
        <v>117</v>
      </c>
      <c r="J27" s="291" t="s">
        <v>0</v>
      </c>
    </row>
    <row r="28" spans="1:10" ht="24" customHeight="1" thickBot="1" x14ac:dyDescent="0.3">
      <c r="B28" s="295" t="s">
        <v>0</v>
      </c>
      <c r="C28" s="296"/>
      <c r="D28" s="296"/>
      <c r="E28" s="297" t="s">
        <v>0</v>
      </c>
      <c r="F28" s="296"/>
      <c r="G28" s="296"/>
      <c r="H28" s="296"/>
      <c r="I28" s="297" t="s">
        <v>0</v>
      </c>
      <c r="J28" s="298"/>
    </row>
  </sheetData>
  <sheetProtection selectLockedCells="1" selectUnlockedCells="1"/>
  <pageMargins left="0.78749999999999998" right="0.78749999999999998" top="1.8027777780000001" bottom="1.05277777777778" header="0.78749999999999998" footer="0.78749999999999998"/>
  <pageSetup scale="68" firstPageNumber="0" orientation="landscape" horizontalDpi="300" verticalDpi="300" r:id="rId1"/>
  <headerFooter alignWithMargins="0">
    <oddHeader>&amp;C&amp;"Arial Narrow,Bold"&amp;48Fort Worth Open at Game On</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H18"/>
  <sheetViews>
    <sheetView workbookViewId="0">
      <selection activeCell="K6" sqref="K6"/>
    </sheetView>
  </sheetViews>
  <sheetFormatPr defaultColWidth="8.7109375" defaultRowHeight="15" x14ac:dyDescent="0.25"/>
  <cols>
    <col min="1" max="1" width="17.7109375" style="1" customWidth="1"/>
    <col min="2" max="2" width="36.7109375" style="1" customWidth="1"/>
    <col min="3" max="16384" width="8.7109375" style="1"/>
  </cols>
  <sheetData>
    <row r="1" spans="1:8" x14ac:dyDescent="0.25">
      <c r="A1" s="1" t="s">
        <v>0</v>
      </c>
    </row>
    <row r="2" spans="1:8" ht="16.5" x14ac:dyDescent="0.3">
      <c r="A2" s="18" t="s">
        <v>32</v>
      </c>
      <c r="B2" s="19" t="s">
        <v>33</v>
      </c>
      <c r="C2" s="20" t="s">
        <v>34</v>
      </c>
      <c r="D2" s="20" t="s">
        <v>35</v>
      </c>
      <c r="E2" s="20" t="s">
        <v>206</v>
      </c>
      <c r="F2" s="20" t="s">
        <v>36</v>
      </c>
      <c r="G2" s="20" t="s">
        <v>37</v>
      </c>
      <c r="H2" s="21" t="s">
        <v>38</v>
      </c>
    </row>
    <row r="3" spans="1:8" ht="18.75" x14ac:dyDescent="0.3">
      <c r="A3" s="22"/>
      <c r="B3" s="123"/>
      <c r="C3" s="23" t="s">
        <v>39</v>
      </c>
      <c r="D3" s="23"/>
      <c r="E3" s="23"/>
      <c r="F3" s="23">
        <f t="shared" ref="F3:F13" si="0">SUM(D3*E3)</f>
        <v>0</v>
      </c>
      <c r="G3" s="23"/>
      <c r="H3" s="24">
        <f t="shared" ref="H3:H13" si="1">SUM(F3+G3)</f>
        <v>0</v>
      </c>
    </row>
    <row r="4" spans="1:8" ht="16.5" x14ac:dyDescent="0.3">
      <c r="A4" s="121"/>
      <c r="B4" s="147"/>
      <c r="C4" s="122" t="s">
        <v>40</v>
      </c>
      <c r="D4" s="23">
        <v>24</v>
      </c>
      <c r="E4" s="23"/>
      <c r="F4" s="23">
        <f t="shared" si="0"/>
        <v>0</v>
      </c>
      <c r="G4" s="23"/>
      <c r="H4" s="24">
        <f t="shared" si="1"/>
        <v>0</v>
      </c>
    </row>
    <row r="5" spans="1:8" ht="16.5" x14ac:dyDescent="0.3">
      <c r="A5" s="121"/>
      <c r="B5" s="147"/>
      <c r="C5" s="122" t="s">
        <v>40</v>
      </c>
      <c r="D5" s="23">
        <v>24</v>
      </c>
      <c r="E5" s="23"/>
      <c r="F5" s="23">
        <f t="shared" si="0"/>
        <v>0</v>
      </c>
      <c r="G5" s="23"/>
      <c r="H5" s="24">
        <f t="shared" si="1"/>
        <v>0</v>
      </c>
    </row>
    <row r="6" spans="1:8" ht="16.5" x14ac:dyDescent="0.3">
      <c r="A6" s="121"/>
      <c r="B6" s="147"/>
      <c r="C6" s="122" t="s">
        <v>40</v>
      </c>
      <c r="D6" s="23">
        <v>24</v>
      </c>
      <c r="E6" s="23"/>
      <c r="F6" s="23">
        <f t="shared" si="0"/>
        <v>0</v>
      </c>
      <c r="G6" s="23"/>
      <c r="H6" s="24">
        <f t="shared" si="1"/>
        <v>0</v>
      </c>
    </row>
    <row r="7" spans="1:8" ht="16.5" x14ac:dyDescent="0.3">
      <c r="A7" s="121"/>
      <c r="B7" s="147"/>
      <c r="C7" s="122" t="s">
        <v>40</v>
      </c>
      <c r="D7" s="23">
        <v>24</v>
      </c>
      <c r="E7" s="23"/>
      <c r="F7" s="23">
        <f t="shared" si="0"/>
        <v>0</v>
      </c>
      <c r="G7" s="23"/>
      <c r="H7" s="24">
        <f t="shared" si="1"/>
        <v>0</v>
      </c>
    </row>
    <row r="8" spans="1:8" ht="16.5" x14ac:dyDescent="0.3">
      <c r="A8" s="121"/>
      <c r="B8" s="147"/>
      <c r="C8" s="122" t="s">
        <v>40</v>
      </c>
      <c r="D8" s="23">
        <v>24</v>
      </c>
      <c r="E8" s="23"/>
      <c r="F8" s="23">
        <f t="shared" si="0"/>
        <v>0</v>
      </c>
      <c r="G8" s="23"/>
      <c r="H8" s="24">
        <f t="shared" si="1"/>
        <v>0</v>
      </c>
    </row>
    <row r="9" spans="1:8" ht="16.5" x14ac:dyDescent="0.3">
      <c r="A9" s="121"/>
      <c r="B9" s="147"/>
      <c r="C9" s="122" t="s">
        <v>40</v>
      </c>
      <c r="D9" s="23">
        <v>24</v>
      </c>
      <c r="E9" s="23"/>
      <c r="F9" s="23">
        <f t="shared" si="0"/>
        <v>0</v>
      </c>
      <c r="G9" s="23"/>
      <c r="H9" s="24">
        <f t="shared" si="1"/>
        <v>0</v>
      </c>
    </row>
    <row r="10" spans="1:8" ht="16.5" x14ac:dyDescent="0.3">
      <c r="A10" s="157"/>
      <c r="B10" s="147"/>
      <c r="C10" s="122" t="s">
        <v>40</v>
      </c>
      <c r="D10" s="23">
        <v>24</v>
      </c>
      <c r="E10" s="23"/>
      <c r="F10" s="23">
        <f t="shared" si="0"/>
        <v>0</v>
      </c>
      <c r="G10" s="23"/>
      <c r="H10" s="24">
        <f t="shared" si="1"/>
        <v>0</v>
      </c>
    </row>
    <row r="11" spans="1:8" ht="16.5" x14ac:dyDescent="0.3">
      <c r="A11" s="158"/>
      <c r="B11" s="147"/>
      <c r="C11" s="122" t="s">
        <v>40</v>
      </c>
      <c r="D11" s="23">
        <v>24</v>
      </c>
      <c r="E11" s="23"/>
      <c r="F11" s="23">
        <f t="shared" si="0"/>
        <v>0</v>
      </c>
      <c r="G11" s="23"/>
      <c r="H11" s="24">
        <f t="shared" si="1"/>
        <v>0</v>
      </c>
    </row>
    <row r="12" spans="1:8" ht="16.5" x14ac:dyDescent="0.3">
      <c r="A12" s="22"/>
      <c r="B12" s="156"/>
      <c r="C12" s="23" t="s">
        <v>40</v>
      </c>
      <c r="D12" s="23">
        <v>24</v>
      </c>
      <c r="E12" s="23"/>
      <c r="F12" s="23">
        <f t="shared" si="0"/>
        <v>0</v>
      </c>
      <c r="G12" s="23"/>
      <c r="H12" s="24">
        <f t="shared" si="1"/>
        <v>0</v>
      </c>
    </row>
    <row r="13" spans="1:8" ht="17.25" thickBot="1" x14ac:dyDescent="0.35">
      <c r="A13" s="25"/>
      <c r="B13" s="26"/>
      <c r="C13" s="27" t="s">
        <v>40</v>
      </c>
      <c r="D13" s="27">
        <v>24</v>
      </c>
      <c r="E13" s="27"/>
      <c r="F13" s="27">
        <f t="shared" si="0"/>
        <v>0</v>
      </c>
      <c r="G13" s="27"/>
      <c r="H13" s="28">
        <f t="shared" si="1"/>
        <v>0</v>
      </c>
    </row>
    <row r="18" spans="2:2" ht="15.75" x14ac:dyDescent="0.25">
      <c r="B18" s="4"/>
    </row>
  </sheetData>
  <sheetProtection selectLockedCells="1" selectUnlockedCells="1"/>
  <pageMargins left="0.7" right="0.7" top="0.75" bottom="0.75" header="0.51180555555555551" footer="0.51180555555555551"/>
  <pageSetup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A45"/>
  <sheetViews>
    <sheetView workbookViewId="0">
      <selection activeCell="J56" sqref="J56"/>
    </sheetView>
  </sheetViews>
  <sheetFormatPr defaultColWidth="8.7109375" defaultRowHeight="15" x14ac:dyDescent="0.25"/>
  <cols>
    <col min="1" max="1" width="8.7109375" style="1"/>
    <col min="2" max="2" width="10.42578125" style="1" customWidth="1"/>
    <col min="3" max="16384" width="8.7109375" style="1"/>
  </cols>
  <sheetData>
    <row r="1" spans="1:27" x14ac:dyDescent="0.25">
      <c r="S1" s="1" t="s">
        <v>98</v>
      </c>
    </row>
    <row r="2" spans="1:27" ht="27" x14ac:dyDescent="0.35">
      <c r="A2" s="206" t="str">
        <f>S1</f>
        <v>12's</v>
      </c>
      <c r="B2" s="206"/>
      <c r="C2" s="207" t="str">
        <f>S2</f>
        <v>Fort Worth Open</v>
      </c>
      <c r="D2" s="207"/>
      <c r="E2" s="207"/>
      <c r="F2" s="207"/>
      <c r="G2" s="207"/>
      <c r="H2" s="207"/>
      <c r="I2" s="208" t="s">
        <v>41</v>
      </c>
      <c r="J2" s="208"/>
      <c r="K2" s="209" t="s">
        <v>42</v>
      </c>
      <c r="L2" s="209"/>
      <c r="M2" s="210" t="s">
        <v>43</v>
      </c>
      <c r="N2" s="210"/>
      <c r="S2" s="1" t="s">
        <v>121</v>
      </c>
    </row>
    <row r="3" spans="1:27" ht="18.75" thickBot="1" x14ac:dyDescent="0.3">
      <c r="A3" s="211" t="s">
        <v>1</v>
      </c>
      <c r="B3" s="211"/>
      <c r="C3" s="212" t="s">
        <v>44</v>
      </c>
      <c r="D3" s="212"/>
      <c r="E3" s="212"/>
      <c r="F3" s="212"/>
      <c r="G3" s="212"/>
      <c r="H3" s="212"/>
      <c r="I3" s="29" t="s">
        <v>45</v>
      </c>
      <c r="J3" s="29" t="s">
        <v>46</v>
      </c>
      <c r="K3" s="213" t="s">
        <v>47</v>
      </c>
      <c r="L3" s="213"/>
      <c r="M3" s="214" t="s">
        <v>48</v>
      </c>
      <c r="N3" s="214"/>
    </row>
    <row r="4" spans="1:27" ht="18" x14ac:dyDescent="0.25">
      <c r="A4" s="30" t="s">
        <v>49</v>
      </c>
      <c r="B4" s="31" t="str">
        <f>S4</f>
        <v>Peak Volleyball Academy</v>
      </c>
      <c r="C4" s="31"/>
      <c r="D4" s="31"/>
      <c r="E4" s="31"/>
      <c r="F4" s="31"/>
      <c r="G4" s="31"/>
      <c r="H4" s="32"/>
      <c r="I4" s="33">
        <f>V12</f>
        <v>0</v>
      </c>
      <c r="J4" s="33">
        <f>W12</f>
        <v>0</v>
      </c>
      <c r="K4" s="236" t="str">
        <f>IF(C11="","",(C10+C11+C12+G10+G11+G12)-(D10+D11+D12+H10+H11+H12))</f>
        <v/>
      </c>
      <c r="L4" s="237"/>
      <c r="M4" s="238"/>
      <c r="N4" s="239"/>
      <c r="P4" s="1" t="str">
        <f>IF(N7="yes",IF(M4=1,B4,IF(M5=1,B5,IF(M6=1,B6,0))),"1st Place in "&amp;A3)</f>
        <v>1st Place in Pool 1</v>
      </c>
      <c r="S4" t="s">
        <v>166</v>
      </c>
      <c r="AA4" s="1" t="e">
        <f ca="1">AA4:AB17</f>
        <v>#VALUE!</v>
      </c>
    </row>
    <row r="5" spans="1:27" ht="18" x14ac:dyDescent="0.25">
      <c r="A5" s="34" t="s">
        <v>50</v>
      </c>
      <c r="B5" s="35" t="str">
        <f>S9</f>
        <v xml:space="preserve">	FWFIRE 11W</v>
      </c>
      <c r="C5" s="35"/>
      <c r="D5" s="35"/>
      <c r="E5" s="35"/>
      <c r="F5" s="35"/>
      <c r="G5" s="35"/>
      <c r="H5" s="36"/>
      <c r="I5" s="171">
        <f>X12</f>
        <v>0</v>
      </c>
      <c r="J5" s="171">
        <f>Y12</f>
        <v>0</v>
      </c>
      <c r="K5" s="240" t="str">
        <f>IF(E11="","",(E10+E11+E12+H10+H11+H12)-(F10+F11+F12+G10+G11+G12))</f>
        <v/>
      </c>
      <c r="L5" s="241"/>
      <c r="M5" s="242"/>
      <c r="N5" s="243"/>
      <c r="P5" s="1" t="str">
        <f>IF(N7="yes",IF(M4=2,B4,IF(M5=2,B5,IF(M6=2,B6))),"2nd Place in "&amp;A3)</f>
        <v>2nd Place in Pool 1</v>
      </c>
      <c r="S5" t="s">
        <v>120</v>
      </c>
    </row>
    <row r="6" spans="1:27" ht="18.75" thickBot="1" x14ac:dyDescent="0.3">
      <c r="A6" s="34" t="s">
        <v>51</v>
      </c>
      <c r="B6" s="35" t="str">
        <f>S10</f>
        <v>JCJV 12U</v>
      </c>
      <c r="C6" s="35"/>
      <c r="D6" s="35"/>
      <c r="E6" s="35"/>
      <c r="F6" s="35"/>
      <c r="G6" s="35"/>
      <c r="H6" s="36"/>
      <c r="I6" s="29">
        <f>Z12</f>
        <v>0</v>
      </c>
      <c r="J6" s="29">
        <f>AA12</f>
        <v>0</v>
      </c>
      <c r="K6" s="244" t="str">
        <f>IF(D11="","",(D10+D11+D12+F10+F11+F12)-(C10+C11+C12+E10+E11+E12))</f>
        <v/>
      </c>
      <c r="L6" s="245"/>
      <c r="M6" s="246"/>
      <c r="N6" s="247"/>
      <c r="P6" s="1" t="str">
        <f>IF(N7="yes",IF(M4=3,B4,IF(M5=3,B5,IF(M6=3,B6))),"3rd Place in "&amp;A3)</f>
        <v>3rd Place in Pool 1</v>
      </c>
      <c r="S6" t="s">
        <v>135</v>
      </c>
      <c r="V6" s="1">
        <f>IF(C10&gt;D10,1,0)</f>
        <v>0</v>
      </c>
      <c r="W6" s="1">
        <f>IF(C11&lt;D11,1,0)</f>
        <v>0</v>
      </c>
      <c r="X6" s="1">
        <f>IF(E11&gt;F11,1,0)</f>
        <v>0</v>
      </c>
      <c r="Y6" s="1">
        <f>IF(E11&lt;F11,1,0)</f>
        <v>0</v>
      </c>
      <c r="Z6" s="1">
        <f>IF(D11&gt;C11,1,0)</f>
        <v>0</v>
      </c>
      <c r="AA6" s="1">
        <f>IF(D11&lt;C11,1,0)</f>
        <v>0</v>
      </c>
    </row>
    <row r="7" spans="1:27" ht="18" x14ac:dyDescent="0.25">
      <c r="A7" s="226" t="s">
        <v>53</v>
      </c>
      <c r="B7" s="227"/>
      <c r="C7" s="228">
        <v>0.58333333333333337</v>
      </c>
      <c r="D7" s="229"/>
      <c r="E7" s="230" t="s">
        <v>54</v>
      </c>
      <c r="F7" s="231"/>
      <c r="G7" s="232" t="s">
        <v>54</v>
      </c>
      <c r="H7" s="233"/>
      <c r="I7" s="234"/>
      <c r="J7" s="235"/>
      <c r="K7" s="235"/>
      <c r="L7" s="235"/>
      <c r="M7" s="62" t="s">
        <v>65</v>
      </c>
      <c r="N7" s="62" t="s">
        <v>66</v>
      </c>
      <c r="S7" t="s">
        <v>106</v>
      </c>
      <c r="V7" s="1">
        <f>IF(C11&gt;D11,1,0)</f>
        <v>0</v>
      </c>
      <c r="W7" s="1">
        <f>IF(C12&lt;D12,1,0)</f>
        <v>0</v>
      </c>
      <c r="X7" s="1">
        <f>IF(E12&gt;F12,1,0)</f>
        <v>0</v>
      </c>
      <c r="Y7" s="1">
        <f>IF(E12&lt;F12,1,0)</f>
        <v>0</v>
      </c>
      <c r="Z7" s="1">
        <f>IF(D12&gt;C12,1,0)</f>
        <v>0</v>
      </c>
      <c r="AA7" s="1">
        <f>IF(D12&lt;C12,1,0)</f>
        <v>0</v>
      </c>
    </row>
    <row r="8" spans="1:27" ht="18" x14ac:dyDescent="0.25">
      <c r="A8" s="258" t="s">
        <v>55</v>
      </c>
      <c r="B8" s="259"/>
      <c r="C8" s="260"/>
      <c r="D8" s="250"/>
      <c r="E8" s="260"/>
      <c r="F8" s="250"/>
      <c r="G8" s="260"/>
      <c r="H8" s="261"/>
      <c r="I8" s="262"/>
      <c r="J8" s="253"/>
      <c r="K8" s="253"/>
      <c r="L8" s="253"/>
      <c r="M8" s="253"/>
      <c r="N8" s="253"/>
      <c r="S8" t="s">
        <v>177</v>
      </c>
      <c r="V8" s="1">
        <f>IF(C12&gt;D12,1,0)</f>
        <v>0</v>
      </c>
      <c r="W8" s="1">
        <f>IF(G11&lt;H11,1,0)</f>
        <v>0</v>
      </c>
      <c r="X8" s="1">
        <f>IF(E10&gt;F10,1,0)</f>
        <v>0</v>
      </c>
      <c r="Y8" s="1">
        <f>IF(E10&lt;F10,1,0)</f>
        <v>0</v>
      </c>
      <c r="Z8" s="1">
        <f>IF(D10&gt;C10,1,0)</f>
        <v>0</v>
      </c>
      <c r="AA8" s="1">
        <f>IF(D10&lt;C10,1,0)</f>
        <v>0</v>
      </c>
    </row>
    <row r="9" spans="1:27" ht="18.75" thickBot="1" x14ac:dyDescent="0.3">
      <c r="A9" s="254" t="s">
        <v>56</v>
      </c>
      <c r="B9" s="255"/>
      <c r="C9" s="246" t="s">
        <v>57</v>
      </c>
      <c r="D9" s="255"/>
      <c r="E9" s="246" t="s">
        <v>60</v>
      </c>
      <c r="F9" s="255"/>
      <c r="G9" s="246" t="s">
        <v>62</v>
      </c>
      <c r="H9" s="247"/>
      <c r="I9" s="256"/>
      <c r="J9" s="257"/>
      <c r="K9" s="257"/>
      <c r="L9" s="257"/>
      <c r="M9" s="257"/>
      <c r="N9" s="257"/>
      <c r="S9" t="s">
        <v>178</v>
      </c>
      <c r="V9" s="1">
        <f>IF(G10&gt;H10,1,0)</f>
        <v>0</v>
      </c>
      <c r="W9" s="1">
        <f>IF(G12&lt;H12,1,0)</f>
        <v>0</v>
      </c>
      <c r="X9" s="1">
        <f>IF(H10&gt;G10,1,0)</f>
        <v>0</v>
      </c>
      <c r="Y9" s="1">
        <f>IF(H10&lt;G10,1,0)</f>
        <v>0</v>
      </c>
      <c r="Z9" s="1">
        <f>IF(F10&gt;E10,1,0)</f>
        <v>0</v>
      </c>
      <c r="AA9" s="1">
        <f>IF(F10&lt;E10,1,0)</f>
        <v>0</v>
      </c>
    </row>
    <row r="10" spans="1:27" ht="18" x14ac:dyDescent="0.25">
      <c r="A10" s="248" t="s">
        <v>63</v>
      </c>
      <c r="B10" s="218"/>
      <c r="C10" s="40"/>
      <c r="D10" s="40"/>
      <c r="E10" s="40"/>
      <c r="F10" s="40"/>
      <c r="G10" s="40"/>
      <c r="H10" s="41"/>
      <c r="I10" s="63"/>
      <c r="J10" s="63"/>
      <c r="K10" s="63"/>
      <c r="L10" s="63"/>
      <c r="M10" s="63"/>
      <c r="N10" s="63"/>
      <c r="S10" t="s">
        <v>179</v>
      </c>
      <c r="V10" s="1">
        <f>IF(G11&gt;H11,1,0)</f>
        <v>0</v>
      </c>
      <c r="W10" s="1">
        <f>IF(C10&lt;D10,1,0)</f>
        <v>0</v>
      </c>
      <c r="X10" s="1">
        <f>IF(H11&gt;G11,1,0)</f>
        <v>0</v>
      </c>
      <c r="Y10" s="1">
        <f>IF(H11&lt;G11,1,0)</f>
        <v>0</v>
      </c>
      <c r="Z10" s="1">
        <f>IF(F11&gt;E11,1,0)</f>
        <v>0</v>
      </c>
      <c r="AA10" s="1">
        <f>IF(F11&lt;E11,1,0)</f>
        <v>0</v>
      </c>
    </row>
    <row r="11" spans="1:27" ht="18" x14ac:dyDescent="0.25">
      <c r="A11" s="249" t="s">
        <v>64</v>
      </c>
      <c r="B11" s="250"/>
      <c r="C11" s="40"/>
      <c r="D11" s="40"/>
      <c r="E11" s="40"/>
      <c r="F11" s="40"/>
      <c r="G11" s="40"/>
      <c r="H11" s="41"/>
      <c r="I11" s="63"/>
      <c r="J11" s="63"/>
      <c r="K11" s="63"/>
      <c r="L11" s="63"/>
      <c r="M11" s="63"/>
      <c r="N11" s="63"/>
      <c r="S11" t="s">
        <v>180</v>
      </c>
      <c r="V11" s="1">
        <f>IF(G12&gt;H12,1,0)</f>
        <v>0</v>
      </c>
      <c r="W11" s="1">
        <f>IF(G10&lt;H10,1,0)</f>
        <v>0</v>
      </c>
      <c r="X11" s="1">
        <f>IF(H12&gt;G12,1,0)</f>
        <v>0</v>
      </c>
      <c r="Y11" s="1">
        <f>IF(H12&lt;G12,1,0)</f>
        <v>0</v>
      </c>
      <c r="Z11" s="1">
        <f>IF(F12&gt;E12,1,0)</f>
        <v>0</v>
      </c>
      <c r="AA11" s="1">
        <f>IF(F12&lt;E12,1,0)</f>
        <v>0</v>
      </c>
    </row>
    <row r="12" spans="1:27" ht="18.75" thickBot="1" x14ac:dyDescent="0.3">
      <c r="A12" s="251" t="s">
        <v>78</v>
      </c>
      <c r="B12" s="252"/>
      <c r="C12" s="42"/>
      <c r="D12" s="42"/>
      <c r="E12" s="42"/>
      <c r="F12" s="42"/>
      <c r="G12" s="42"/>
      <c r="H12" s="43"/>
      <c r="I12" s="63"/>
      <c r="J12" s="63"/>
      <c r="K12" s="63"/>
      <c r="L12" s="63"/>
      <c r="M12" s="63"/>
      <c r="N12" s="63"/>
      <c r="S12" t="s">
        <v>181</v>
      </c>
      <c r="V12" s="1">
        <f t="shared" ref="V12:AA12" si="0">SUM(V6:V11)</f>
        <v>0</v>
      </c>
      <c r="W12" s="1">
        <f t="shared" si="0"/>
        <v>0</v>
      </c>
      <c r="X12" s="1">
        <f t="shared" si="0"/>
        <v>0</v>
      </c>
      <c r="Y12" s="1">
        <f t="shared" si="0"/>
        <v>0</v>
      </c>
      <c r="Z12" s="1">
        <f t="shared" si="0"/>
        <v>0</v>
      </c>
      <c r="AA12" s="1">
        <f t="shared" si="0"/>
        <v>0</v>
      </c>
    </row>
    <row r="13" spans="1:27" ht="16.5" x14ac:dyDescent="0.3">
      <c r="M13" s="139"/>
      <c r="N13" s="139"/>
      <c r="S13" t="s">
        <v>182</v>
      </c>
    </row>
    <row r="14" spans="1:27" ht="16.5" x14ac:dyDescent="0.3">
      <c r="M14" s="11"/>
      <c r="N14" s="11"/>
      <c r="S14" t="s">
        <v>184</v>
      </c>
    </row>
    <row r="15" spans="1:27" x14ac:dyDescent="0.25">
      <c r="S15" t="s">
        <v>183</v>
      </c>
    </row>
    <row r="17" spans="1:27" ht="15.75" thickBot="1" x14ac:dyDescent="0.3"/>
    <row r="18" spans="1:27" ht="27" x14ac:dyDescent="0.35">
      <c r="A18" s="206" t="str">
        <f>S1</f>
        <v>12's</v>
      </c>
      <c r="B18" s="206"/>
      <c r="C18" s="207" t="str">
        <f>S2</f>
        <v>Fort Worth Open</v>
      </c>
      <c r="D18" s="207"/>
      <c r="E18" s="207"/>
      <c r="F18" s="207"/>
      <c r="G18" s="207"/>
      <c r="H18" s="207"/>
      <c r="I18" s="208" t="s">
        <v>41</v>
      </c>
      <c r="J18" s="208"/>
      <c r="K18" s="209" t="s">
        <v>42</v>
      </c>
      <c r="L18" s="209"/>
      <c r="M18" s="210" t="s">
        <v>43</v>
      </c>
      <c r="N18" s="210"/>
    </row>
    <row r="19" spans="1:27" ht="18.75" thickBot="1" x14ac:dyDescent="0.3">
      <c r="A19" s="211" t="s">
        <v>2</v>
      </c>
      <c r="B19" s="211"/>
      <c r="C19" s="212" t="s">
        <v>67</v>
      </c>
      <c r="D19" s="212"/>
      <c r="E19" s="212"/>
      <c r="F19" s="212"/>
      <c r="G19" s="212"/>
      <c r="H19" s="212"/>
      <c r="I19" s="29" t="s">
        <v>45</v>
      </c>
      <c r="J19" s="29" t="s">
        <v>46</v>
      </c>
      <c r="K19" s="213" t="s">
        <v>47</v>
      </c>
      <c r="L19" s="213"/>
      <c r="M19" s="214" t="s">
        <v>48</v>
      </c>
      <c r="N19" s="214"/>
    </row>
    <row r="20" spans="1:27" ht="18" x14ac:dyDescent="0.25">
      <c r="A20" s="30" t="s">
        <v>49</v>
      </c>
      <c r="B20" s="31" t="str">
        <f>S5</f>
        <v>FWFIRE 12W</v>
      </c>
      <c r="C20" s="31"/>
      <c r="D20" s="31"/>
      <c r="E20" s="31"/>
      <c r="F20" s="31"/>
      <c r="G20" s="31"/>
      <c r="H20" s="32"/>
      <c r="I20" s="33">
        <f>V28</f>
        <v>0</v>
      </c>
      <c r="J20" s="33">
        <f>W28</f>
        <v>0</v>
      </c>
      <c r="K20" s="236" t="str">
        <f>IF(C27="","",(C26+C27+C28+G26+G27+G28)-(D26+D27+D28+H26+H27+H28))</f>
        <v/>
      </c>
      <c r="L20" s="237"/>
      <c r="M20" s="238"/>
      <c r="N20" s="239"/>
      <c r="P20" s="1" t="str">
        <f>IF(N23="yes",IF(M20=1,B20,IF(M21=1,B21,IF(M22=1,B22,0))),"1st Place in "&amp;A19)</f>
        <v>1st Place in Pool 2</v>
      </c>
      <c r="AA20" s="1" t="e">
        <f ca="1">AA20:AB33</f>
        <v>#VALUE!</v>
      </c>
    </row>
    <row r="21" spans="1:27" ht="18" x14ac:dyDescent="0.25">
      <c r="A21" s="34" t="s">
        <v>50</v>
      </c>
      <c r="B21" s="35" t="str">
        <f>S8</f>
        <v>Allegiant 12 Blue</v>
      </c>
      <c r="C21" s="35"/>
      <c r="D21" s="35"/>
      <c r="E21" s="35"/>
      <c r="F21" s="35"/>
      <c r="G21" s="35"/>
      <c r="H21" s="36"/>
      <c r="I21" s="171">
        <f>X28</f>
        <v>0</v>
      </c>
      <c r="J21" s="171">
        <f>Y28</f>
        <v>0</v>
      </c>
      <c r="K21" s="240" t="str">
        <f>IF(E27="","",(E26+E27+E28+H26+H27+H28)-(F26+F27+F28+G26+G27+G28))</f>
        <v/>
      </c>
      <c r="L21" s="241"/>
      <c r="M21" s="242"/>
      <c r="N21" s="243"/>
      <c r="P21" s="1" t="str">
        <f>IF(N23="yes",IF(M20=2,B20,IF(M21=2,B21,IF(M22=2,B22))),"2nd Place in "&amp;A19)</f>
        <v>2nd Place in Pool 2</v>
      </c>
    </row>
    <row r="22" spans="1:27" ht="18.75" thickBot="1" x14ac:dyDescent="0.3">
      <c r="A22" s="34" t="s">
        <v>51</v>
      </c>
      <c r="B22" s="35" t="str">
        <f>S14</f>
        <v>NRG 11 Elite Blue</v>
      </c>
      <c r="C22" s="35"/>
      <c r="D22" s="35"/>
      <c r="E22" s="35"/>
      <c r="F22" s="35"/>
      <c r="G22" s="35"/>
      <c r="H22" s="36"/>
      <c r="I22" s="29">
        <f>Z28</f>
        <v>0</v>
      </c>
      <c r="J22" s="29">
        <f>AA28</f>
        <v>0</v>
      </c>
      <c r="K22" s="244" t="str">
        <f>IF(D27="","",(D26+D27+D28+F26+F27+F28)-(C26+C27+C28+E26+E27+E28))</f>
        <v/>
      </c>
      <c r="L22" s="245"/>
      <c r="M22" s="246"/>
      <c r="N22" s="247"/>
      <c r="P22" s="1" t="str">
        <f>IF(N23="yes",IF(M20=3,B20,IF(M21=3,B21,IF(M22=3,B22))),"3rd Place in "&amp;A19)</f>
        <v>3rd Place in Pool 2</v>
      </c>
      <c r="V22" s="1">
        <f>IF(C26&gt;D26,1,0)</f>
        <v>0</v>
      </c>
      <c r="W22" s="1">
        <f>IF(C27&lt;D27,1,0)</f>
        <v>0</v>
      </c>
      <c r="X22" s="1">
        <f>IF(E27&gt;F27,1,0)</f>
        <v>0</v>
      </c>
      <c r="Y22" s="1">
        <f>IF(E27&lt;F27,1,0)</f>
        <v>0</v>
      </c>
      <c r="Z22" s="1">
        <f>IF(D27&gt;C27,1,0)</f>
        <v>0</v>
      </c>
      <c r="AA22" s="1">
        <f>IF(D27&lt;C27,1,0)</f>
        <v>0</v>
      </c>
    </row>
    <row r="23" spans="1:27" ht="18" x14ac:dyDescent="0.25">
      <c r="A23" s="226" t="s">
        <v>53</v>
      </c>
      <c r="B23" s="227"/>
      <c r="C23" s="228">
        <v>0.58333333333333337</v>
      </c>
      <c r="D23" s="229"/>
      <c r="E23" s="230" t="s">
        <v>54</v>
      </c>
      <c r="F23" s="231"/>
      <c r="G23" s="232" t="s">
        <v>54</v>
      </c>
      <c r="H23" s="233"/>
      <c r="I23" s="234"/>
      <c r="J23" s="235"/>
      <c r="K23" s="235"/>
      <c r="L23" s="235"/>
      <c r="M23" s="62" t="s">
        <v>65</v>
      </c>
      <c r="N23" s="62" t="s">
        <v>66</v>
      </c>
      <c r="V23" s="1">
        <f>IF(C27&gt;D27,1,0)</f>
        <v>0</v>
      </c>
      <c r="W23" s="1">
        <f>IF(C28&lt;D28,1,0)</f>
        <v>0</v>
      </c>
      <c r="X23" s="1">
        <f>IF(E28&gt;F28,1,0)</f>
        <v>0</v>
      </c>
      <c r="Y23" s="1">
        <f>IF(E28&lt;F28,1,0)</f>
        <v>0</v>
      </c>
      <c r="Z23" s="1">
        <f>IF(D28&gt;C28,1,0)</f>
        <v>0</v>
      </c>
      <c r="AA23" s="1">
        <f>IF(D28&lt;C28,1,0)</f>
        <v>0</v>
      </c>
    </row>
    <row r="24" spans="1:27" ht="18" x14ac:dyDescent="0.25">
      <c r="A24" s="258" t="s">
        <v>55</v>
      </c>
      <c r="B24" s="259"/>
      <c r="C24" s="260"/>
      <c r="D24" s="250"/>
      <c r="E24" s="260"/>
      <c r="F24" s="250"/>
      <c r="G24" s="260"/>
      <c r="H24" s="261"/>
      <c r="I24" s="262"/>
      <c r="J24" s="253"/>
      <c r="K24" s="253"/>
      <c r="L24" s="253"/>
      <c r="M24" s="253"/>
      <c r="N24" s="253"/>
      <c r="V24" s="1">
        <f>IF(C28&gt;D28,1,0)</f>
        <v>0</v>
      </c>
      <c r="W24" s="1">
        <f>IF(G27&lt;H27,1,0)</f>
        <v>0</v>
      </c>
      <c r="X24" s="1">
        <f>IF(E26&gt;F26,1,0)</f>
        <v>0</v>
      </c>
      <c r="Y24" s="1">
        <f>IF(E26&lt;F26,1,0)</f>
        <v>0</v>
      </c>
      <c r="Z24" s="1">
        <f>IF(D26&gt;C26,1,0)</f>
        <v>0</v>
      </c>
      <c r="AA24" s="1">
        <f>IF(D26&lt;C26,1,0)</f>
        <v>0</v>
      </c>
    </row>
    <row r="25" spans="1:27" ht="18.75" thickBot="1" x14ac:dyDescent="0.3">
      <c r="A25" s="254" t="s">
        <v>56</v>
      </c>
      <c r="B25" s="255"/>
      <c r="C25" s="246" t="s">
        <v>57</v>
      </c>
      <c r="D25" s="255"/>
      <c r="E25" s="246" t="s">
        <v>60</v>
      </c>
      <c r="F25" s="255"/>
      <c r="G25" s="246" t="s">
        <v>62</v>
      </c>
      <c r="H25" s="247"/>
      <c r="I25" s="256"/>
      <c r="J25" s="257"/>
      <c r="K25" s="257"/>
      <c r="L25" s="257"/>
      <c r="M25" s="257"/>
      <c r="N25" s="257"/>
      <c r="V25" s="1">
        <f>IF(G26&gt;H26,1,0)</f>
        <v>0</v>
      </c>
      <c r="W25" s="1">
        <f>IF(G28&lt;H28,1,0)</f>
        <v>0</v>
      </c>
      <c r="X25" s="1">
        <f>IF(H26&gt;G26,1,0)</f>
        <v>0</v>
      </c>
      <c r="Y25" s="1">
        <f>IF(H26&lt;G26,1,0)</f>
        <v>0</v>
      </c>
      <c r="Z25" s="1">
        <f>IF(F26&gt;E26,1,0)</f>
        <v>0</v>
      </c>
      <c r="AA25" s="1">
        <f>IF(F26&lt;E26,1,0)</f>
        <v>0</v>
      </c>
    </row>
    <row r="26" spans="1:27" ht="18" x14ac:dyDescent="0.25">
      <c r="A26" s="248" t="s">
        <v>63</v>
      </c>
      <c r="B26" s="218"/>
      <c r="C26" s="40"/>
      <c r="D26" s="40"/>
      <c r="E26" s="40"/>
      <c r="F26" s="40"/>
      <c r="G26" s="40"/>
      <c r="H26" s="41"/>
      <c r="I26" s="63"/>
      <c r="J26" s="63"/>
      <c r="K26" s="63"/>
      <c r="L26" s="63"/>
      <c r="M26" s="63"/>
      <c r="N26" s="63"/>
      <c r="V26" s="1">
        <f>IF(G27&gt;H27,1,0)</f>
        <v>0</v>
      </c>
      <c r="W26" s="1">
        <f>IF(C26&lt;D26,1,0)</f>
        <v>0</v>
      </c>
      <c r="X26" s="1">
        <f>IF(H27&gt;G27,1,0)</f>
        <v>0</v>
      </c>
      <c r="Y26" s="1">
        <f>IF(H27&lt;G27,1,0)</f>
        <v>0</v>
      </c>
      <c r="Z26" s="1">
        <f>IF(F27&gt;E27,1,0)</f>
        <v>0</v>
      </c>
      <c r="AA26" s="1">
        <f>IF(F27&lt;E27,1,0)</f>
        <v>0</v>
      </c>
    </row>
    <row r="27" spans="1:27" ht="18" x14ac:dyDescent="0.25">
      <c r="A27" s="249" t="s">
        <v>64</v>
      </c>
      <c r="B27" s="250"/>
      <c r="C27" s="40"/>
      <c r="D27" s="40"/>
      <c r="E27" s="40"/>
      <c r="F27" s="40"/>
      <c r="G27" s="40"/>
      <c r="H27" s="41"/>
      <c r="I27" s="63"/>
      <c r="J27" s="63"/>
      <c r="K27" s="63"/>
      <c r="L27" s="63"/>
      <c r="M27" s="63"/>
      <c r="N27" s="63"/>
      <c r="V27" s="1">
        <f>IF(G28&gt;H28,1,0)</f>
        <v>0</v>
      </c>
      <c r="W27" s="1">
        <f>IF(G26&lt;H26,1,0)</f>
        <v>0</v>
      </c>
      <c r="X27" s="1">
        <f>IF(H28&gt;G28,1,0)</f>
        <v>0</v>
      </c>
      <c r="Y27" s="1">
        <f>IF(H28&lt;G28,1,0)</f>
        <v>0</v>
      </c>
      <c r="Z27" s="1">
        <f>IF(F28&gt;E28,1,0)</f>
        <v>0</v>
      </c>
      <c r="AA27" s="1">
        <f>IF(F28&lt;E28,1,0)</f>
        <v>0</v>
      </c>
    </row>
    <row r="28" spans="1:27" ht="18.75" thickBot="1" x14ac:dyDescent="0.3">
      <c r="A28" s="251" t="s">
        <v>78</v>
      </c>
      <c r="B28" s="252"/>
      <c r="C28" s="42"/>
      <c r="D28" s="42"/>
      <c r="E28" s="42"/>
      <c r="F28" s="42"/>
      <c r="G28" s="42"/>
      <c r="H28" s="43"/>
      <c r="I28" s="63"/>
      <c r="J28" s="63"/>
      <c r="K28" s="63"/>
      <c r="L28" s="63"/>
      <c r="M28" s="63"/>
      <c r="N28" s="63"/>
      <c r="V28" s="1">
        <f t="shared" ref="V28:AA28" si="1">SUM(V22:V27)</f>
        <v>0</v>
      </c>
      <c r="W28" s="1">
        <f t="shared" si="1"/>
        <v>0</v>
      </c>
      <c r="X28" s="1">
        <f t="shared" si="1"/>
        <v>0</v>
      </c>
      <c r="Y28" s="1">
        <f t="shared" si="1"/>
        <v>0</v>
      </c>
      <c r="Z28" s="1">
        <f t="shared" si="1"/>
        <v>0</v>
      </c>
      <c r="AA28" s="1">
        <f t="shared" si="1"/>
        <v>0</v>
      </c>
    </row>
    <row r="29" spans="1:27" ht="16.5" x14ac:dyDescent="0.3">
      <c r="M29" s="139"/>
      <c r="N29" s="139"/>
    </row>
    <row r="30" spans="1:27" ht="16.5" x14ac:dyDescent="0.3">
      <c r="M30" s="11"/>
      <c r="N30" s="11"/>
    </row>
    <row r="33" spans="1:27" ht="15.75" thickBot="1" x14ac:dyDescent="0.3"/>
    <row r="34" spans="1:27" ht="27" x14ac:dyDescent="0.35">
      <c r="A34" s="206" t="str">
        <f>S1</f>
        <v>12's</v>
      </c>
      <c r="B34" s="206"/>
      <c r="C34" s="207" t="str">
        <f>S2</f>
        <v>Fort Worth Open</v>
      </c>
      <c r="D34" s="207"/>
      <c r="E34" s="207"/>
      <c r="F34" s="207"/>
      <c r="G34" s="207"/>
      <c r="H34" s="207"/>
      <c r="I34" s="208" t="s">
        <v>41</v>
      </c>
      <c r="J34" s="208"/>
      <c r="K34" s="209" t="s">
        <v>42</v>
      </c>
      <c r="L34" s="209"/>
      <c r="M34" s="210" t="s">
        <v>43</v>
      </c>
      <c r="N34" s="210"/>
    </row>
    <row r="35" spans="1:27" ht="18.75" thickBot="1" x14ac:dyDescent="0.3">
      <c r="A35" s="211" t="s">
        <v>4</v>
      </c>
      <c r="B35" s="211"/>
      <c r="C35" s="212" t="s">
        <v>77</v>
      </c>
      <c r="D35" s="212"/>
      <c r="E35" s="212"/>
      <c r="F35" s="212"/>
      <c r="G35" s="212"/>
      <c r="H35" s="212"/>
      <c r="I35" s="29" t="s">
        <v>45</v>
      </c>
      <c r="J35" s="29" t="s">
        <v>46</v>
      </c>
      <c r="K35" s="213" t="s">
        <v>47</v>
      </c>
      <c r="L35" s="213"/>
      <c r="M35" s="214" t="s">
        <v>48</v>
      </c>
      <c r="N35" s="214"/>
    </row>
    <row r="36" spans="1:27" ht="18" x14ac:dyDescent="0.25">
      <c r="A36" s="30" t="s">
        <v>49</v>
      </c>
      <c r="B36" s="31" t="str">
        <f>S6</f>
        <v>UVC 12 U Black</v>
      </c>
      <c r="C36" s="31"/>
      <c r="D36" s="31"/>
      <c r="E36" s="31"/>
      <c r="F36" s="31"/>
      <c r="G36" s="31"/>
      <c r="H36" s="32"/>
      <c r="I36" s="33">
        <f>V44</f>
        <v>0</v>
      </c>
      <c r="J36" s="33">
        <f>W44</f>
        <v>0</v>
      </c>
      <c r="K36" s="236" t="str">
        <f>IF(C43="","",(C42+C43+C44+G42+G43+G44)-(D42+D43+D44+H42+H43+H44))</f>
        <v/>
      </c>
      <c r="L36" s="237"/>
      <c r="M36" s="238"/>
      <c r="N36" s="239"/>
      <c r="P36" s="1" t="str">
        <f>IF(N39="yes",IF(M36=1,B36,IF(M37=1,B37,IF(M38=1,B38,0))),"1st Place in "&amp;A35)</f>
        <v>1st Place in Pool 3</v>
      </c>
      <c r="AA36" s="1" t="e">
        <f ca="1">AA36:AB49</f>
        <v>#VALUE!</v>
      </c>
    </row>
    <row r="37" spans="1:27" ht="18" x14ac:dyDescent="0.25">
      <c r="A37" s="34" t="s">
        <v>50</v>
      </c>
      <c r="B37" s="35" t="str">
        <f>S7</f>
        <v>FWFIRE 11P</v>
      </c>
      <c r="C37" s="35"/>
      <c r="D37" s="35"/>
      <c r="E37" s="35"/>
      <c r="F37" s="35"/>
      <c r="G37" s="35"/>
      <c r="H37" s="36"/>
      <c r="I37" s="171">
        <f>X44</f>
        <v>0</v>
      </c>
      <c r="J37" s="171">
        <f>Y44</f>
        <v>0</v>
      </c>
      <c r="K37" s="240" t="str">
        <f>IF(E43="","",(E42+E43+E44+H42+H43+H44)-(F42+F43+F44+G42+G43+G44))</f>
        <v/>
      </c>
      <c r="L37" s="241"/>
      <c r="M37" s="242"/>
      <c r="N37" s="243"/>
      <c r="P37" s="1" t="str">
        <f>IF(N39="yes",IF(M36=2,B36,IF(M37=2,B37,IF(M38=2,B38))),"2nd Place in "&amp;A35)</f>
        <v>2nd Place in Pool 3</v>
      </c>
    </row>
    <row r="38" spans="1:27" ht="18.75" thickBot="1" x14ac:dyDescent="0.3">
      <c r="A38" s="34" t="s">
        <v>51</v>
      </c>
      <c r="B38" s="35" t="str">
        <f>S12</f>
        <v>Allegiant 12 Red</v>
      </c>
      <c r="C38" s="35"/>
      <c r="D38" s="35"/>
      <c r="E38" s="35"/>
      <c r="F38" s="35"/>
      <c r="G38" s="35"/>
      <c r="H38" s="36"/>
      <c r="I38" s="29">
        <f>Z44</f>
        <v>0</v>
      </c>
      <c r="J38" s="29">
        <f>AA44</f>
        <v>0</v>
      </c>
      <c r="K38" s="244" t="str">
        <f>IF(D43="","",(D42+D43+D44+F42+F43+F44)-(C42+C43+C44+E42+E43+E44))</f>
        <v/>
      </c>
      <c r="L38" s="245"/>
      <c r="M38" s="246"/>
      <c r="N38" s="247"/>
      <c r="P38" s="1" t="str">
        <f>IF(N39="yes",IF(M36=3,B36,IF(M37=3,B37,IF(M38=3,B38))),"3rd Place in "&amp;A35)</f>
        <v>3rd Place in Pool 3</v>
      </c>
      <c r="V38" s="1">
        <f>IF(C42&gt;D42,1,0)</f>
        <v>0</v>
      </c>
      <c r="W38" s="1">
        <f>IF(C43&lt;D43,1,0)</f>
        <v>0</v>
      </c>
      <c r="X38" s="1">
        <f>IF(E43&gt;F43,1,0)</f>
        <v>0</v>
      </c>
      <c r="Y38" s="1">
        <f>IF(E43&lt;F43,1,0)</f>
        <v>0</v>
      </c>
      <c r="Z38" s="1">
        <f>IF(D43&gt;C43,1,0)</f>
        <v>0</v>
      </c>
      <c r="AA38" s="1">
        <f>IF(D43&lt;C43,1,0)</f>
        <v>0</v>
      </c>
    </row>
    <row r="39" spans="1:27" ht="18" x14ac:dyDescent="0.25">
      <c r="A39" s="226" t="s">
        <v>53</v>
      </c>
      <c r="B39" s="227"/>
      <c r="C39" s="228">
        <v>0.58333333333333337</v>
      </c>
      <c r="D39" s="229"/>
      <c r="E39" s="230" t="s">
        <v>54</v>
      </c>
      <c r="F39" s="231"/>
      <c r="G39" s="232" t="s">
        <v>54</v>
      </c>
      <c r="H39" s="233"/>
      <c r="I39" s="234"/>
      <c r="J39" s="235"/>
      <c r="K39" s="235"/>
      <c r="L39" s="235"/>
      <c r="M39" s="62" t="s">
        <v>65</v>
      </c>
      <c r="N39" s="62" t="s">
        <v>66</v>
      </c>
      <c r="V39" s="1">
        <f>IF(C43&gt;D43,1,0)</f>
        <v>0</v>
      </c>
      <c r="W39" s="1">
        <f>IF(C44&lt;D44,1,0)</f>
        <v>0</v>
      </c>
      <c r="X39" s="1">
        <f>IF(E44&gt;F44,1,0)</f>
        <v>0</v>
      </c>
      <c r="Y39" s="1">
        <f>IF(E44&lt;F44,1,0)</f>
        <v>0</v>
      </c>
      <c r="Z39" s="1">
        <f>IF(D44&gt;C44,1,0)</f>
        <v>0</v>
      </c>
      <c r="AA39" s="1">
        <f>IF(D44&lt;C44,1,0)</f>
        <v>0</v>
      </c>
    </row>
    <row r="40" spans="1:27" ht="18" x14ac:dyDescent="0.25">
      <c r="A40" s="258" t="s">
        <v>55</v>
      </c>
      <c r="B40" s="259"/>
      <c r="C40" s="260"/>
      <c r="D40" s="250"/>
      <c r="E40" s="260"/>
      <c r="F40" s="250"/>
      <c r="G40" s="260"/>
      <c r="H40" s="261"/>
      <c r="I40" s="262"/>
      <c r="J40" s="253"/>
      <c r="K40" s="253"/>
      <c r="L40" s="253"/>
      <c r="M40" s="253"/>
      <c r="N40" s="253"/>
      <c r="V40" s="1">
        <f>IF(C44&gt;D44,1,0)</f>
        <v>0</v>
      </c>
      <c r="W40" s="1">
        <f>IF(G43&lt;H43,1,0)</f>
        <v>0</v>
      </c>
      <c r="X40" s="1">
        <f>IF(E42&gt;F42,1,0)</f>
        <v>0</v>
      </c>
      <c r="Y40" s="1">
        <f>IF(E42&lt;F42,1,0)</f>
        <v>0</v>
      </c>
      <c r="Z40" s="1">
        <f>IF(D42&gt;C42,1,0)</f>
        <v>0</v>
      </c>
      <c r="AA40" s="1">
        <f>IF(D42&lt;C42,1,0)</f>
        <v>0</v>
      </c>
    </row>
    <row r="41" spans="1:27" ht="18.75" thickBot="1" x14ac:dyDescent="0.3">
      <c r="A41" s="254" t="s">
        <v>56</v>
      </c>
      <c r="B41" s="255"/>
      <c r="C41" s="246" t="s">
        <v>57</v>
      </c>
      <c r="D41" s="255"/>
      <c r="E41" s="246" t="s">
        <v>60</v>
      </c>
      <c r="F41" s="255"/>
      <c r="G41" s="246" t="s">
        <v>62</v>
      </c>
      <c r="H41" s="247"/>
      <c r="I41" s="256"/>
      <c r="J41" s="257"/>
      <c r="K41" s="257"/>
      <c r="L41" s="257"/>
      <c r="M41" s="257"/>
      <c r="N41" s="257"/>
      <c r="V41" s="1">
        <f>IF(G42&gt;H42,1,0)</f>
        <v>0</v>
      </c>
      <c r="W41" s="1">
        <f>IF(G44&lt;H44,1,0)</f>
        <v>0</v>
      </c>
      <c r="X41" s="1">
        <f>IF(H42&gt;G42,1,0)</f>
        <v>0</v>
      </c>
      <c r="Y41" s="1">
        <f>IF(H42&lt;G42,1,0)</f>
        <v>0</v>
      </c>
      <c r="Z41" s="1">
        <f>IF(F42&gt;E42,1,0)</f>
        <v>0</v>
      </c>
      <c r="AA41" s="1">
        <f>IF(F42&lt;E42,1,0)</f>
        <v>0</v>
      </c>
    </row>
    <row r="42" spans="1:27" ht="18" x14ac:dyDescent="0.25">
      <c r="A42" s="248" t="s">
        <v>63</v>
      </c>
      <c r="B42" s="218"/>
      <c r="C42" s="40"/>
      <c r="D42" s="40"/>
      <c r="E42" s="40"/>
      <c r="F42" s="40"/>
      <c r="G42" s="40"/>
      <c r="H42" s="41"/>
      <c r="I42" s="63"/>
      <c r="J42" s="63"/>
      <c r="K42" s="63"/>
      <c r="L42" s="63"/>
      <c r="M42" s="63"/>
      <c r="N42" s="63"/>
      <c r="V42" s="1">
        <f>IF(G43&gt;H43,1,0)</f>
        <v>0</v>
      </c>
      <c r="W42" s="1">
        <f>IF(C42&lt;D42,1,0)</f>
        <v>0</v>
      </c>
      <c r="X42" s="1">
        <f>IF(H43&gt;G43,1,0)</f>
        <v>0</v>
      </c>
      <c r="Y42" s="1">
        <f>IF(H43&lt;G43,1,0)</f>
        <v>0</v>
      </c>
      <c r="Z42" s="1">
        <f>IF(F43&gt;E43,1,0)</f>
        <v>0</v>
      </c>
      <c r="AA42" s="1">
        <f>IF(F43&lt;E43,1,0)</f>
        <v>0</v>
      </c>
    </row>
    <row r="43" spans="1:27" ht="18" x14ac:dyDescent="0.25">
      <c r="A43" s="249" t="s">
        <v>64</v>
      </c>
      <c r="B43" s="250"/>
      <c r="C43" s="40"/>
      <c r="D43" s="40"/>
      <c r="E43" s="40"/>
      <c r="F43" s="40"/>
      <c r="G43" s="40"/>
      <c r="H43" s="41"/>
      <c r="I43" s="63"/>
      <c r="J43" s="63"/>
      <c r="K43" s="63"/>
      <c r="L43" s="63"/>
      <c r="M43" s="63"/>
      <c r="N43" s="63"/>
      <c r="V43" s="1">
        <f>IF(G44&gt;H44,1,0)</f>
        <v>0</v>
      </c>
      <c r="W43" s="1">
        <f>IF(G42&lt;H42,1,0)</f>
        <v>0</v>
      </c>
      <c r="X43" s="1">
        <f>IF(H44&gt;G44,1,0)</f>
        <v>0</v>
      </c>
      <c r="Y43" s="1">
        <f>IF(H44&lt;G44,1,0)</f>
        <v>0</v>
      </c>
      <c r="Z43" s="1">
        <f>IF(F44&gt;E44,1,0)</f>
        <v>0</v>
      </c>
      <c r="AA43" s="1">
        <f>IF(F44&lt;E44,1,0)</f>
        <v>0</v>
      </c>
    </row>
    <row r="44" spans="1:27" ht="18.75" thickBot="1" x14ac:dyDescent="0.3">
      <c r="A44" s="251" t="s">
        <v>78</v>
      </c>
      <c r="B44" s="252"/>
      <c r="C44" s="42"/>
      <c r="D44" s="42"/>
      <c r="E44" s="42"/>
      <c r="F44" s="42"/>
      <c r="G44" s="42"/>
      <c r="H44" s="43"/>
      <c r="I44" s="63"/>
      <c r="J44" s="63"/>
      <c r="K44" s="63"/>
      <c r="L44" s="63"/>
      <c r="M44" s="63"/>
      <c r="N44" s="63"/>
      <c r="V44" s="1">
        <f t="shared" ref="V44:AA44" si="2">SUM(V38:V43)</f>
        <v>0</v>
      </c>
      <c r="W44" s="1">
        <f t="shared" si="2"/>
        <v>0</v>
      </c>
      <c r="X44" s="1">
        <f t="shared" si="2"/>
        <v>0</v>
      </c>
      <c r="Y44" s="1">
        <f t="shared" si="2"/>
        <v>0</v>
      </c>
      <c r="Z44" s="1">
        <f t="shared" si="2"/>
        <v>0</v>
      </c>
      <c r="AA44" s="1">
        <f t="shared" si="2"/>
        <v>0</v>
      </c>
    </row>
    <row r="45" spans="1:27" ht="16.5" x14ac:dyDescent="0.3">
      <c r="M45" s="139"/>
      <c r="N45" s="139"/>
    </row>
  </sheetData>
  <sheetProtection selectLockedCells="1" selectUnlockedCells="1"/>
  <mergeCells count="114">
    <mergeCell ref="A23:B23"/>
    <mergeCell ref="C23:D23"/>
    <mergeCell ref="E23:F23"/>
    <mergeCell ref="G23:H23"/>
    <mergeCell ref="I23:J23"/>
    <mergeCell ref="A7:B7"/>
    <mergeCell ref="C7:D7"/>
    <mergeCell ref="E7:F7"/>
    <mergeCell ref="G7:H7"/>
    <mergeCell ref="I7:J7"/>
    <mergeCell ref="A41:B41"/>
    <mergeCell ref="C41:D41"/>
    <mergeCell ref="E41:F41"/>
    <mergeCell ref="G41:H41"/>
    <mergeCell ref="I41:J41"/>
    <mergeCell ref="K41:L41"/>
    <mergeCell ref="A43:B43"/>
    <mergeCell ref="A44:B44"/>
    <mergeCell ref="M41:N41"/>
    <mergeCell ref="A42:B42"/>
    <mergeCell ref="K36:L36"/>
    <mergeCell ref="M36:N36"/>
    <mergeCell ref="K37:L37"/>
    <mergeCell ref="M37:N37"/>
    <mergeCell ref="K38:L38"/>
    <mergeCell ref="M38:N38"/>
    <mergeCell ref="K39:L39"/>
    <mergeCell ref="A40:B40"/>
    <mergeCell ref="C40:D40"/>
    <mergeCell ref="E40:F40"/>
    <mergeCell ref="G40:H40"/>
    <mergeCell ref="I40:J40"/>
    <mergeCell ref="K40:L40"/>
    <mergeCell ref="M40:N40"/>
    <mergeCell ref="A39:B39"/>
    <mergeCell ref="C39:D39"/>
    <mergeCell ref="E39:F39"/>
    <mergeCell ref="G39:H39"/>
    <mergeCell ref="I39:J39"/>
    <mergeCell ref="A34:B34"/>
    <mergeCell ref="C34:H34"/>
    <mergeCell ref="I34:J34"/>
    <mergeCell ref="K34:L34"/>
    <mergeCell ref="M34:N34"/>
    <mergeCell ref="A35:B35"/>
    <mergeCell ref="C35:H35"/>
    <mergeCell ref="K35:L35"/>
    <mergeCell ref="M35:N35"/>
    <mergeCell ref="A27:B27"/>
    <mergeCell ref="A28:B28"/>
    <mergeCell ref="A26:B26"/>
    <mergeCell ref="A25:B25"/>
    <mergeCell ref="C25:D25"/>
    <mergeCell ref="E25:F25"/>
    <mergeCell ref="G25:H25"/>
    <mergeCell ref="I25:J25"/>
    <mergeCell ref="K25:L25"/>
    <mergeCell ref="M25:N25"/>
    <mergeCell ref="A24:B24"/>
    <mergeCell ref="C24:D24"/>
    <mergeCell ref="K20:L20"/>
    <mergeCell ref="M20:N20"/>
    <mergeCell ref="E24:F24"/>
    <mergeCell ref="G24:H24"/>
    <mergeCell ref="I24:J24"/>
    <mergeCell ref="K24:L24"/>
    <mergeCell ref="K21:L21"/>
    <mergeCell ref="M21:N21"/>
    <mergeCell ref="K22:L22"/>
    <mergeCell ref="M22:N22"/>
    <mergeCell ref="K23:L23"/>
    <mergeCell ref="M24:N24"/>
    <mergeCell ref="A11:B11"/>
    <mergeCell ref="A12:B12"/>
    <mergeCell ref="A18:B18"/>
    <mergeCell ref="C18:H18"/>
    <mergeCell ref="I18:J18"/>
    <mergeCell ref="K18:L18"/>
    <mergeCell ref="M18:N18"/>
    <mergeCell ref="A19:B19"/>
    <mergeCell ref="C19:H19"/>
    <mergeCell ref="K19:L19"/>
    <mergeCell ref="M19:N19"/>
    <mergeCell ref="E9:F9"/>
    <mergeCell ref="G9:H9"/>
    <mergeCell ref="I9:J9"/>
    <mergeCell ref="K9:L9"/>
    <mergeCell ref="K7:L7"/>
    <mergeCell ref="M8:N8"/>
    <mergeCell ref="M9:N9"/>
    <mergeCell ref="A10:B10"/>
    <mergeCell ref="A9:B9"/>
    <mergeCell ref="C9:D9"/>
    <mergeCell ref="K4:L4"/>
    <mergeCell ref="M4:N4"/>
    <mergeCell ref="K5:L5"/>
    <mergeCell ref="M5:N5"/>
    <mergeCell ref="K6:L6"/>
    <mergeCell ref="M6:N6"/>
    <mergeCell ref="A8:B8"/>
    <mergeCell ref="C8:D8"/>
    <mergeCell ref="E8:F8"/>
    <mergeCell ref="G8:H8"/>
    <mergeCell ref="I8:J8"/>
    <mergeCell ref="K8:L8"/>
    <mergeCell ref="A2:B2"/>
    <mergeCell ref="C2:H2"/>
    <mergeCell ref="I2:J2"/>
    <mergeCell ref="K2:L2"/>
    <mergeCell ref="M2:N2"/>
    <mergeCell ref="A3:B3"/>
    <mergeCell ref="C3:H3"/>
    <mergeCell ref="K3:L3"/>
    <mergeCell ref="M3:N3"/>
  </mergeCells>
  <pageMargins left="0.7" right="0.7" top="0.75" bottom="0.75" header="0.51180555555555551" footer="0.51180555555555551"/>
  <pageSetup firstPageNumber="0" fitToHeight="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30"/>
  <sheetViews>
    <sheetView workbookViewId="0">
      <selection activeCell="E25" sqref="E25:F25"/>
    </sheetView>
  </sheetViews>
  <sheetFormatPr defaultColWidth="8.7109375" defaultRowHeight="15" x14ac:dyDescent="0.25"/>
  <cols>
    <col min="1" max="1" width="8.7109375" style="1"/>
    <col min="2" max="2" width="10.42578125" style="1" customWidth="1"/>
    <col min="3" max="16384" width="8.7109375" style="1"/>
  </cols>
  <sheetData>
    <row r="1" spans="1:27" ht="15.75" thickBot="1" x14ac:dyDescent="0.3">
      <c r="S1" s="1" t="s">
        <v>3</v>
      </c>
    </row>
    <row r="2" spans="1:27" ht="27" x14ac:dyDescent="0.35">
      <c r="A2" s="206" t="str">
        <f>S1</f>
        <v>13's</v>
      </c>
      <c r="B2" s="206"/>
      <c r="C2" s="207" t="str">
        <f>S2</f>
        <v>Fort Worth Open</v>
      </c>
      <c r="D2" s="207"/>
      <c r="E2" s="207"/>
      <c r="F2" s="207"/>
      <c r="G2" s="207"/>
      <c r="H2" s="207"/>
      <c r="I2" s="208" t="s">
        <v>41</v>
      </c>
      <c r="J2" s="208"/>
      <c r="K2" s="209" t="s">
        <v>42</v>
      </c>
      <c r="L2" s="209"/>
      <c r="M2" s="210" t="s">
        <v>43</v>
      </c>
      <c r="N2" s="210"/>
      <c r="S2" s="1" t="s">
        <v>121</v>
      </c>
    </row>
    <row r="3" spans="1:27" ht="18.75" thickBot="1" x14ac:dyDescent="0.3">
      <c r="A3" s="211" t="s">
        <v>1</v>
      </c>
      <c r="B3" s="211"/>
      <c r="C3" s="212" t="s">
        <v>77</v>
      </c>
      <c r="D3" s="212"/>
      <c r="E3" s="212"/>
      <c r="F3" s="212"/>
      <c r="G3" s="212"/>
      <c r="H3" s="212"/>
      <c r="I3" s="29" t="s">
        <v>45</v>
      </c>
      <c r="J3" s="29" t="s">
        <v>46</v>
      </c>
      <c r="K3" s="213" t="s">
        <v>47</v>
      </c>
      <c r="L3" s="213"/>
      <c r="M3" s="214" t="s">
        <v>48</v>
      </c>
      <c r="N3" s="214"/>
    </row>
    <row r="4" spans="1:27" ht="18" x14ac:dyDescent="0.25">
      <c r="A4" s="30" t="s">
        <v>49</v>
      </c>
      <c r="B4" s="31" t="str">
        <f>S4</f>
        <v>Rio VBC 13s</v>
      </c>
      <c r="C4" s="31"/>
      <c r="D4" s="31"/>
      <c r="E4" s="31"/>
      <c r="F4" s="31"/>
      <c r="G4" s="31"/>
      <c r="H4" s="32"/>
      <c r="I4" s="33">
        <f>V12</f>
        <v>0</v>
      </c>
      <c r="J4" s="33">
        <f>W12</f>
        <v>0</v>
      </c>
      <c r="K4" s="236" t="str">
        <f>IF(C11="","",(C10+C11+C12+G10+G11+G12)-(D10+D11+D12+H10+H11+H12))</f>
        <v/>
      </c>
      <c r="L4" s="237"/>
      <c r="M4" s="238"/>
      <c r="N4" s="239"/>
      <c r="P4" s="1" t="str">
        <f>IF(N7="yes",IF(M4=1,B4,IF(M5=1,B5,IF(M6=1,B6,0))),"1st Place in "&amp;A3)</f>
        <v>1st Place in Pool 1</v>
      </c>
      <c r="S4" t="s">
        <v>172</v>
      </c>
      <c r="AA4" s="1" t="e">
        <f ca="1">AA4:AB17</f>
        <v>#VALUE!</v>
      </c>
    </row>
    <row r="5" spans="1:27" ht="18" x14ac:dyDescent="0.25">
      <c r="A5" s="34" t="s">
        <v>50</v>
      </c>
      <c r="B5" s="35" t="str">
        <f>S7</f>
        <v>FWFIRE 131B</v>
      </c>
      <c r="C5" s="35"/>
      <c r="D5" s="35"/>
      <c r="E5" s="35"/>
      <c r="F5" s="35"/>
      <c r="G5" s="35"/>
      <c r="H5" s="36"/>
      <c r="I5" s="171">
        <f>X12</f>
        <v>0</v>
      </c>
      <c r="J5" s="171">
        <f>Y12</f>
        <v>0</v>
      </c>
      <c r="K5" s="240" t="str">
        <f>IF(E11="","",(E10+E11+E12+H10+H11+H12)-(F10+F11+F12+G10+G11+G12))</f>
        <v/>
      </c>
      <c r="L5" s="241"/>
      <c r="M5" s="242"/>
      <c r="N5" s="243"/>
      <c r="P5" s="1" t="str">
        <f>IF(N7="yes",IF(M4=2,B4,IF(M5=2,B5,IF(M6=2,B6))),"2nd Place in "&amp;A3)</f>
        <v>2nd Place in Pool 1</v>
      </c>
      <c r="S5" t="s">
        <v>137</v>
      </c>
    </row>
    <row r="6" spans="1:27" ht="18.75" thickBot="1" x14ac:dyDescent="0.3">
      <c r="A6" s="34" t="s">
        <v>51</v>
      </c>
      <c r="B6" s="35" t="str">
        <f>S8</f>
        <v>Allstars 13s Blue</v>
      </c>
      <c r="C6" s="35"/>
      <c r="D6" s="35"/>
      <c r="E6" s="35"/>
      <c r="F6" s="35"/>
      <c r="G6" s="35"/>
      <c r="H6" s="36"/>
      <c r="I6" s="29">
        <f>Z12</f>
        <v>0</v>
      </c>
      <c r="J6" s="29">
        <f>AA12</f>
        <v>0</v>
      </c>
      <c r="K6" s="244" t="str">
        <f>IF(D11="","",(D10+D11+D12+F10+F11+F12)-(C10+C11+C12+E10+E11+E12))</f>
        <v/>
      </c>
      <c r="L6" s="245"/>
      <c r="M6" s="246"/>
      <c r="N6" s="247"/>
      <c r="P6" s="1" t="str">
        <f>IF(N7="yes",IF(M4=3,B4,IF(M5=3,B5,IF(M6=3,B6))),"3rd Place in "&amp;A3)</f>
        <v>3rd Place in Pool 1</v>
      </c>
      <c r="S6" t="s">
        <v>173</v>
      </c>
      <c r="V6" s="1">
        <f>IF(C10&gt;D10,1,0)</f>
        <v>0</v>
      </c>
      <c r="W6" s="1">
        <f>IF(C11&lt;D11,1,0)</f>
        <v>0</v>
      </c>
      <c r="X6" s="1">
        <f>IF(E11&gt;F11,1,0)</f>
        <v>0</v>
      </c>
      <c r="Y6" s="1">
        <f>IF(E11&lt;F11,1,0)</f>
        <v>0</v>
      </c>
      <c r="Z6" s="1">
        <f>IF(D11&gt;C11,1,0)</f>
        <v>0</v>
      </c>
      <c r="AA6" s="1">
        <f>IF(D11&lt;C11,1,0)</f>
        <v>0</v>
      </c>
    </row>
    <row r="7" spans="1:27" ht="18" x14ac:dyDescent="0.25">
      <c r="A7" s="226" t="s">
        <v>53</v>
      </c>
      <c r="B7" s="227"/>
      <c r="C7" s="228">
        <v>0.33333333333333331</v>
      </c>
      <c r="D7" s="229"/>
      <c r="E7" s="230" t="s">
        <v>54</v>
      </c>
      <c r="F7" s="231"/>
      <c r="G7" s="232" t="s">
        <v>54</v>
      </c>
      <c r="H7" s="233"/>
      <c r="I7" s="234"/>
      <c r="J7" s="235"/>
      <c r="K7" s="235"/>
      <c r="L7" s="235"/>
      <c r="M7" s="62" t="s">
        <v>65</v>
      </c>
      <c r="N7" s="62" t="s">
        <v>66</v>
      </c>
      <c r="S7" t="s">
        <v>174</v>
      </c>
      <c r="V7" s="1">
        <f>IF(C11&gt;D11,1,0)</f>
        <v>0</v>
      </c>
      <c r="W7" s="1">
        <f>IF(C12&lt;D12,1,0)</f>
        <v>0</v>
      </c>
      <c r="X7" s="1">
        <f>IF(E12&gt;F12,1,0)</f>
        <v>0</v>
      </c>
      <c r="Y7" s="1">
        <f>IF(E12&lt;F12,1,0)</f>
        <v>0</v>
      </c>
      <c r="Z7" s="1">
        <f>IF(D12&gt;C12,1,0)</f>
        <v>0</v>
      </c>
      <c r="AA7" s="1">
        <f>IF(D12&lt;C12,1,0)</f>
        <v>0</v>
      </c>
    </row>
    <row r="8" spans="1:27" ht="18" x14ac:dyDescent="0.25">
      <c r="A8" s="258" t="s">
        <v>55</v>
      </c>
      <c r="B8" s="259"/>
      <c r="C8" s="260"/>
      <c r="D8" s="250"/>
      <c r="E8" s="260"/>
      <c r="F8" s="250"/>
      <c r="G8" s="260"/>
      <c r="H8" s="261"/>
      <c r="I8" s="262"/>
      <c r="J8" s="253"/>
      <c r="K8" s="253"/>
      <c r="L8" s="253"/>
      <c r="M8" s="253"/>
      <c r="N8" s="253"/>
      <c r="S8" t="s">
        <v>175</v>
      </c>
      <c r="V8" s="1">
        <f>IF(C12&gt;D12,1,0)</f>
        <v>0</v>
      </c>
      <c r="W8" s="1">
        <f>IF(G11&lt;H11,1,0)</f>
        <v>0</v>
      </c>
      <c r="X8" s="1">
        <f>IF(E10&gt;F10,1,0)</f>
        <v>0</v>
      </c>
      <c r="Y8" s="1">
        <f>IF(E10&lt;F10,1,0)</f>
        <v>0</v>
      </c>
      <c r="Z8" s="1">
        <f>IF(D10&gt;C10,1,0)</f>
        <v>0</v>
      </c>
      <c r="AA8" s="1">
        <f>IF(D10&lt;C10,1,0)</f>
        <v>0</v>
      </c>
    </row>
    <row r="9" spans="1:27" ht="18.75" thickBot="1" x14ac:dyDescent="0.3">
      <c r="A9" s="254" t="s">
        <v>56</v>
      </c>
      <c r="B9" s="255"/>
      <c r="C9" s="246" t="s">
        <v>57</v>
      </c>
      <c r="D9" s="255"/>
      <c r="E9" s="246" t="s">
        <v>60</v>
      </c>
      <c r="F9" s="255"/>
      <c r="G9" s="246" t="s">
        <v>62</v>
      </c>
      <c r="H9" s="247"/>
      <c r="I9" s="256"/>
      <c r="J9" s="257"/>
      <c r="K9" s="257"/>
      <c r="L9" s="257"/>
      <c r="M9" s="257"/>
      <c r="N9" s="257"/>
      <c r="S9" t="s">
        <v>176</v>
      </c>
      <c r="V9" s="1">
        <f>IF(G10&gt;H10,1,0)</f>
        <v>0</v>
      </c>
      <c r="W9" s="1">
        <f>IF(G12&lt;H12,1,0)</f>
        <v>0</v>
      </c>
      <c r="X9" s="1">
        <f>IF(H10&gt;G10,1,0)</f>
        <v>0</v>
      </c>
      <c r="Y9" s="1">
        <f>IF(H10&lt;G10,1,0)</f>
        <v>0</v>
      </c>
      <c r="Z9" s="1">
        <f>IF(F10&gt;E10,1,0)</f>
        <v>0</v>
      </c>
      <c r="AA9" s="1">
        <f>IF(F10&lt;E10,1,0)</f>
        <v>0</v>
      </c>
    </row>
    <row r="10" spans="1:27" ht="18" x14ac:dyDescent="0.25">
      <c r="A10" s="248" t="s">
        <v>63</v>
      </c>
      <c r="B10" s="218"/>
      <c r="C10" s="40"/>
      <c r="D10" s="40"/>
      <c r="E10" s="40"/>
      <c r="F10" s="40"/>
      <c r="G10" s="40"/>
      <c r="H10" s="41"/>
      <c r="I10" s="63"/>
      <c r="J10" s="63"/>
      <c r="K10" s="63"/>
      <c r="L10" s="63"/>
      <c r="M10" s="63"/>
      <c r="N10" s="63"/>
      <c r="S10" t="s">
        <v>136</v>
      </c>
      <c r="V10" s="1">
        <f>IF(G11&gt;H11,1,0)</f>
        <v>0</v>
      </c>
      <c r="W10" s="1">
        <f>IF(C10&lt;D10,1,0)</f>
        <v>0</v>
      </c>
      <c r="X10" s="1">
        <f>IF(H11&gt;G11,1,0)</f>
        <v>0</v>
      </c>
      <c r="Y10" s="1">
        <f>IF(H11&lt;G11,1,0)</f>
        <v>0</v>
      </c>
      <c r="Z10" s="1">
        <f>IF(F11&gt;E11,1,0)</f>
        <v>0</v>
      </c>
      <c r="AA10" s="1">
        <f>IF(F11&lt;E11,1,0)</f>
        <v>0</v>
      </c>
    </row>
    <row r="11" spans="1:27" ht="18" x14ac:dyDescent="0.25">
      <c r="A11" s="249" t="s">
        <v>64</v>
      </c>
      <c r="B11" s="250"/>
      <c r="C11" s="40"/>
      <c r="D11" s="40"/>
      <c r="E11" s="40"/>
      <c r="F11" s="40"/>
      <c r="G11" s="40"/>
      <c r="H11" s="41"/>
      <c r="I11" s="63"/>
      <c r="J11" s="63"/>
      <c r="K11" s="63"/>
      <c r="L11" s="63"/>
      <c r="M11" s="63"/>
      <c r="N11" s="63"/>
      <c r="V11" s="1">
        <f>IF(G12&gt;H12,1,0)</f>
        <v>0</v>
      </c>
      <c r="W11" s="1">
        <f>IF(G10&lt;H10,1,0)</f>
        <v>0</v>
      </c>
      <c r="X11" s="1">
        <f>IF(H12&gt;G12,1,0)</f>
        <v>0</v>
      </c>
      <c r="Y11" s="1">
        <f>IF(H12&lt;G12,1,0)</f>
        <v>0</v>
      </c>
      <c r="Z11" s="1">
        <f>IF(F12&gt;E12,1,0)</f>
        <v>0</v>
      </c>
      <c r="AA11" s="1">
        <f>IF(F12&lt;E12,1,0)</f>
        <v>0</v>
      </c>
    </row>
    <row r="12" spans="1:27" ht="18.75" thickBot="1" x14ac:dyDescent="0.3">
      <c r="A12" s="251" t="s">
        <v>78</v>
      </c>
      <c r="B12" s="252"/>
      <c r="C12" s="42"/>
      <c r="D12" s="42"/>
      <c r="E12" s="42"/>
      <c r="F12" s="42"/>
      <c r="G12" s="42"/>
      <c r="H12" s="43"/>
      <c r="I12" s="63"/>
      <c r="J12" s="63"/>
      <c r="K12" s="63"/>
      <c r="L12" s="63"/>
      <c r="M12" s="63"/>
      <c r="N12" s="63"/>
      <c r="V12" s="1">
        <f t="shared" ref="V12:AA12" si="0">SUM(V6:V11)</f>
        <v>0</v>
      </c>
      <c r="W12" s="1">
        <f t="shared" si="0"/>
        <v>0</v>
      </c>
      <c r="X12" s="1">
        <f t="shared" si="0"/>
        <v>0</v>
      </c>
      <c r="Y12" s="1">
        <f t="shared" si="0"/>
        <v>0</v>
      </c>
      <c r="Z12" s="1">
        <f t="shared" si="0"/>
        <v>0</v>
      </c>
      <c r="AA12" s="1">
        <f t="shared" si="0"/>
        <v>0</v>
      </c>
    </row>
    <row r="13" spans="1:27" ht="16.5" x14ac:dyDescent="0.3">
      <c r="M13" s="139"/>
      <c r="N13" s="139"/>
    </row>
    <row r="14" spans="1:27" ht="16.5" x14ac:dyDescent="0.3">
      <c r="M14" s="139"/>
      <c r="N14" s="139"/>
      <c r="S14" s="99"/>
    </row>
    <row r="15" spans="1:27" x14ac:dyDescent="0.25">
      <c r="S15" s="99"/>
    </row>
    <row r="17" spans="1:29" ht="15.75" thickBot="1" x14ac:dyDescent="0.3"/>
    <row r="18" spans="1:29" ht="27" x14ac:dyDescent="0.35">
      <c r="A18" s="206" t="str">
        <f>S1</f>
        <v>13's</v>
      </c>
      <c r="B18" s="206"/>
      <c r="C18" s="207" t="str">
        <f>S2</f>
        <v>Fort Worth Open</v>
      </c>
      <c r="D18" s="207"/>
      <c r="E18" s="207"/>
      <c r="F18" s="207"/>
      <c r="G18" s="207"/>
      <c r="H18" s="207"/>
      <c r="I18" s="208" t="s">
        <v>41</v>
      </c>
      <c r="J18" s="208"/>
      <c r="K18" s="209" t="s">
        <v>42</v>
      </c>
      <c r="L18" s="209"/>
      <c r="M18" s="210" t="s">
        <v>43</v>
      </c>
      <c r="N18" s="210"/>
    </row>
    <row r="19" spans="1:29" ht="18.75" thickBot="1" x14ac:dyDescent="0.3">
      <c r="A19" s="211" t="s">
        <v>2</v>
      </c>
      <c r="B19" s="211"/>
      <c r="C19" s="212" t="s">
        <v>218</v>
      </c>
      <c r="D19" s="212"/>
      <c r="E19" s="212"/>
      <c r="F19" s="212"/>
      <c r="G19" s="212"/>
      <c r="H19" s="212"/>
      <c r="I19" s="29" t="s">
        <v>45</v>
      </c>
      <c r="J19" s="29" t="s">
        <v>46</v>
      </c>
      <c r="K19" s="213" t="s">
        <v>47</v>
      </c>
      <c r="L19" s="213"/>
      <c r="M19" s="214" t="s">
        <v>48</v>
      </c>
      <c r="N19" s="214"/>
    </row>
    <row r="20" spans="1:29" ht="18" x14ac:dyDescent="0.25">
      <c r="A20" s="30" t="s">
        <v>49</v>
      </c>
      <c r="B20" s="31" t="str">
        <f>S5</f>
        <v>Allegiant 13 Blue</v>
      </c>
      <c r="C20" s="31"/>
      <c r="D20" s="31"/>
      <c r="E20" s="31"/>
      <c r="F20" s="31"/>
      <c r="G20" s="31"/>
      <c r="H20" s="32"/>
      <c r="I20" s="33">
        <f>V28</f>
        <v>0</v>
      </c>
      <c r="J20" s="33">
        <f>W28</f>
        <v>0</v>
      </c>
      <c r="K20" s="236" t="str">
        <f>IF(C27="","",(C27+C28+G27+G28+M27+M28)-(D27+D28+H27+H28+N27+N28))</f>
        <v/>
      </c>
      <c r="L20" s="237"/>
      <c r="M20" s="238"/>
      <c r="N20" s="239"/>
      <c r="P20" s="1" t="str">
        <f>IF(N29="yes",IF(M20=1,B20,IF(M21=1,B21,IF(M22=1,B22,IF(M23=1,B23)))),"1st Place in "&amp;A19)</f>
        <v>1st Place in Pool 2</v>
      </c>
    </row>
    <row r="21" spans="1:29" ht="18" x14ac:dyDescent="0.25">
      <c r="A21" s="34" t="s">
        <v>50</v>
      </c>
      <c r="B21" s="35" t="str">
        <f>S6</f>
        <v>FWFIRE 132B</v>
      </c>
      <c r="C21" s="35"/>
      <c r="D21" s="35"/>
      <c r="E21" s="35"/>
      <c r="F21" s="35"/>
      <c r="G21" s="35"/>
      <c r="H21" s="36"/>
      <c r="I21" s="171">
        <f>X28</f>
        <v>0</v>
      </c>
      <c r="J21" s="171">
        <f>Y28</f>
        <v>0</v>
      </c>
      <c r="K21" s="240" t="str">
        <f>IF(E27="","",(E27+E28+I27+I28+N27+N28)-(F27+F28+J27+J28+M27+M28))</f>
        <v/>
      </c>
      <c r="L21" s="241"/>
      <c r="M21" s="242"/>
      <c r="N21" s="243"/>
      <c r="P21" s="1" t="str">
        <f>IF(N29="yes",IF(M20=2,B20,IF(M21=2,B21,IF(M22=2,B22,IF(M23=2,B23)))),"2nd Place in "&amp;A19)</f>
        <v>2nd Place in Pool 2</v>
      </c>
    </row>
    <row r="22" spans="1:29" ht="18" x14ac:dyDescent="0.25">
      <c r="A22" s="34" t="s">
        <v>51</v>
      </c>
      <c r="B22" s="35" t="str">
        <f>S9</f>
        <v>Sky High 13 Purple</v>
      </c>
      <c r="C22" s="35"/>
      <c r="D22" s="35"/>
      <c r="E22" s="35"/>
      <c r="F22" s="35"/>
      <c r="G22" s="35"/>
      <c r="H22" s="36"/>
      <c r="I22" s="171">
        <f>Z28</f>
        <v>0</v>
      </c>
      <c r="J22" s="171">
        <f>AA28</f>
        <v>0</v>
      </c>
      <c r="K22" s="240" t="str">
        <f>IF(D27="","",(D27+D28+J27+J28+K27+K28)-(C27+C28+I27+I28+L27+L28))</f>
        <v/>
      </c>
      <c r="L22" s="241"/>
      <c r="M22" s="242"/>
      <c r="N22" s="243"/>
      <c r="P22" s="1" t="str">
        <f>IF(N29="yes",IF(M20=3,B20,IF(M21=3,B21,IF(M22=3,B22,IF(M23=3,B23)))),"3rd Place in "&amp;A19)</f>
        <v>3rd Place in Pool 2</v>
      </c>
      <c r="V22" s="1">
        <f>IF(C27&gt;D27,1,0)</f>
        <v>0</v>
      </c>
      <c r="W22" s="1">
        <f>IF(C27&lt;D27,1,0)</f>
        <v>0</v>
      </c>
      <c r="X22" s="1">
        <f>IF(E27&gt;F27,1,0)</f>
        <v>0</v>
      </c>
      <c r="Y22" s="1">
        <f>IF(E27&lt;F27,1,0)</f>
        <v>0</v>
      </c>
      <c r="Z22" s="1">
        <f>IF(D27&gt;C27,1,0)</f>
        <v>0</v>
      </c>
      <c r="AA22" s="1">
        <f>IF(D27&lt;C27,1,0)</f>
        <v>0</v>
      </c>
      <c r="AB22" s="1">
        <f>IF(F27&gt;E27,1,0)</f>
        <v>0</v>
      </c>
      <c r="AC22" s="1">
        <f>IF(F27&lt;E27,1,0)</f>
        <v>0</v>
      </c>
    </row>
    <row r="23" spans="1:29" ht="18.75" thickBot="1" x14ac:dyDescent="0.3">
      <c r="A23" s="37" t="s">
        <v>52</v>
      </c>
      <c r="B23" s="38" t="str">
        <f>S10</f>
        <v>AAA13 Thunder</v>
      </c>
      <c r="C23" s="38"/>
      <c r="D23" s="38"/>
      <c r="E23" s="38"/>
      <c r="F23" s="38"/>
      <c r="G23" s="38"/>
      <c r="H23" s="39"/>
      <c r="I23" s="171">
        <f>AB28</f>
        <v>0</v>
      </c>
      <c r="J23" s="171">
        <f>AC28</f>
        <v>0</v>
      </c>
      <c r="K23" s="244" t="str">
        <f>IF(F27="","",(F27+F28+H27+H28+L27+L28)-(E27+E28+G27+G28+K27+K28))</f>
        <v/>
      </c>
      <c r="L23" s="245"/>
      <c r="M23" s="246"/>
      <c r="N23" s="247"/>
      <c r="P23" s="1" t="str">
        <f>IF(N29="yes",IF(M20=4,B20,IF(M21=4,B21,IF(M22=4,B22,IF(M23=4,B23)))),"4th Place in "&amp;A19)</f>
        <v>4th Place in Pool 2</v>
      </c>
      <c r="V23" s="1">
        <f>IF(C28&gt;D28,1,0)</f>
        <v>0</v>
      </c>
      <c r="W23" s="1">
        <f>IF(C28&lt;D28,1,0)</f>
        <v>0</v>
      </c>
      <c r="X23" s="1">
        <f>IF(E28&gt;F28,1,0)</f>
        <v>0</v>
      </c>
      <c r="Y23" s="1">
        <f>IF(E28&lt;F28,1,0)</f>
        <v>0</v>
      </c>
      <c r="Z23" s="1">
        <f>IF(D28&gt;C28,1,0)</f>
        <v>0</v>
      </c>
      <c r="AA23" s="1">
        <f>IF(D28&lt;C28,1,0)</f>
        <v>0</v>
      </c>
      <c r="AB23" s="1">
        <f>IF(F28&gt;E28,1,0)</f>
        <v>0</v>
      </c>
      <c r="AC23" s="1">
        <f>IF(F28&lt;E28,1,0)</f>
        <v>0</v>
      </c>
    </row>
    <row r="24" spans="1:29" ht="18" x14ac:dyDescent="0.25">
      <c r="A24" s="226" t="s">
        <v>53</v>
      </c>
      <c r="B24" s="227"/>
      <c r="C24" s="228">
        <v>0.33333333333333331</v>
      </c>
      <c r="D24" s="229"/>
      <c r="E24" s="232">
        <v>0.33333333333333331</v>
      </c>
      <c r="F24" s="231"/>
      <c r="G24" s="230" t="s">
        <v>54</v>
      </c>
      <c r="H24" s="231"/>
      <c r="I24" s="230" t="s">
        <v>54</v>
      </c>
      <c r="J24" s="231"/>
      <c r="K24" s="230" t="s">
        <v>221</v>
      </c>
      <c r="L24" s="231"/>
      <c r="M24" s="232" t="s">
        <v>221</v>
      </c>
      <c r="N24" s="233"/>
      <c r="V24" s="1">
        <f>IF(G27&gt;H27,1,0)</f>
        <v>0</v>
      </c>
      <c r="W24" s="1">
        <f>IF(G27&lt;H27,1,0)</f>
        <v>0</v>
      </c>
      <c r="X24" s="1">
        <f>IF(I27&gt;J27,1,0)</f>
        <v>0</v>
      </c>
      <c r="Y24" s="1">
        <f>IF(I27&lt;J27,1,0)</f>
        <v>0</v>
      </c>
      <c r="Z24" s="1">
        <f>IF(J27&gt;I27,1,0)</f>
        <v>0</v>
      </c>
      <c r="AA24" s="1">
        <f>IF(J27&lt;I27,1,0)</f>
        <v>0</v>
      </c>
      <c r="AB24" s="1">
        <f>IF(H27&gt;G27,1,0)</f>
        <v>0</v>
      </c>
      <c r="AC24" s="1">
        <f>IF(H27&lt;G27,1,0)</f>
        <v>0</v>
      </c>
    </row>
    <row r="25" spans="1:29" ht="18" x14ac:dyDescent="0.25">
      <c r="A25" s="258" t="s">
        <v>220</v>
      </c>
      <c r="B25" s="259"/>
      <c r="C25" s="260">
        <v>1</v>
      </c>
      <c r="D25" s="250"/>
      <c r="E25" s="260">
        <v>2</v>
      </c>
      <c r="F25" s="250"/>
      <c r="G25" s="260">
        <v>1</v>
      </c>
      <c r="H25" s="250"/>
      <c r="I25" s="260">
        <v>2</v>
      </c>
      <c r="J25" s="250"/>
      <c r="K25" s="260">
        <v>2</v>
      </c>
      <c r="L25" s="250"/>
      <c r="M25" s="260">
        <v>1</v>
      </c>
      <c r="N25" s="261"/>
      <c r="V25" s="1">
        <f>IF(G28&gt;H28,1,0)</f>
        <v>0</v>
      </c>
      <c r="W25" s="1">
        <f>IF(G28&lt;H28,1,0)</f>
        <v>0</v>
      </c>
      <c r="X25" s="1">
        <f>IF(I28&gt;J28,1,0)</f>
        <v>0</v>
      </c>
      <c r="Y25" s="1">
        <f>IF(I28&lt;J28,1,0)</f>
        <v>0</v>
      </c>
      <c r="Z25" s="1">
        <f>IF(J28&gt;I28,1,0)</f>
        <v>0</v>
      </c>
      <c r="AA25" s="1">
        <f>IF(J28&lt;I28,1,0)</f>
        <v>0</v>
      </c>
      <c r="AB25" s="1">
        <f>IF(H28&gt;G28,1,0)</f>
        <v>0</v>
      </c>
      <c r="AC25" s="1">
        <f>IF(H28&lt;G28,1,0)</f>
        <v>0</v>
      </c>
    </row>
    <row r="26" spans="1:29" ht="18.75" thickBot="1" x14ac:dyDescent="0.3">
      <c r="A26" s="254" t="s">
        <v>56</v>
      </c>
      <c r="B26" s="255"/>
      <c r="C26" s="246" t="s">
        <v>57</v>
      </c>
      <c r="D26" s="255"/>
      <c r="E26" s="246" t="s">
        <v>58</v>
      </c>
      <c r="F26" s="255"/>
      <c r="G26" s="246" t="s">
        <v>59</v>
      </c>
      <c r="H26" s="255"/>
      <c r="I26" s="246" t="s">
        <v>60</v>
      </c>
      <c r="J26" s="255"/>
      <c r="K26" s="246" t="s">
        <v>61</v>
      </c>
      <c r="L26" s="255"/>
      <c r="M26" s="246" t="s">
        <v>62</v>
      </c>
      <c r="N26" s="247"/>
      <c r="V26" s="1">
        <f>IF(M27&gt;N27,1,0)</f>
        <v>0</v>
      </c>
      <c r="W26" s="1">
        <f>IF(M27&lt;N27,1,0)</f>
        <v>0</v>
      </c>
      <c r="X26" s="1">
        <f>IF(N27&gt;M27,1,0)</f>
        <v>0</v>
      </c>
      <c r="Y26" s="1">
        <f>IF(N27&lt;M27,1,0)</f>
        <v>0</v>
      </c>
      <c r="Z26" s="1">
        <f>IF(K27&gt;L27,1,0)</f>
        <v>0</v>
      </c>
      <c r="AA26" s="1">
        <f>IF(K27&lt;L27,1,0)</f>
        <v>0</v>
      </c>
      <c r="AB26" s="1">
        <f>IF(L27&gt;K27,1,0)</f>
        <v>0</v>
      </c>
      <c r="AC26" s="1">
        <f>IF(L27&lt;K27,1,0)</f>
        <v>0</v>
      </c>
    </row>
    <row r="27" spans="1:29" ht="18" x14ac:dyDescent="0.25">
      <c r="A27" s="248" t="s">
        <v>63</v>
      </c>
      <c r="B27" s="218"/>
      <c r="C27" s="40"/>
      <c r="D27" s="40"/>
      <c r="E27" s="40"/>
      <c r="F27" s="40"/>
      <c r="G27" s="40"/>
      <c r="H27" s="40"/>
      <c r="I27" s="40"/>
      <c r="J27" s="40"/>
      <c r="K27" s="40"/>
      <c r="L27" s="40"/>
      <c r="M27" s="40"/>
      <c r="N27" s="41"/>
      <c r="V27" s="1">
        <f>IF(M28&gt;N28,1,0)</f>
        <v>0</v>
      </c>
      <c r="W27" s="1">
        <f>IF(M28&lt;N28,1,0)</f>
        <v>0</v>
      </c>
      <c r="X27" s="1">
        <f>IF(N28&gt;M28,1,0)</f>
        <v>0</v>
      </c>
      <c r="Y27" s="1">
        <f>IF(N28&lt;M28,1,0)</f>
        <v>0</v>
      </c>
      <c r="Z27" s="1">
        <f>IF(K28&gt;L28,1,0)</f>
        <v>0</v>
      </c>
      <c r="AA27" s="1">
        <f>IF(K28&lt;L28,1,0)</f>
        <v>0</v>
      </c>
      <c r="AB27" s="1">
        <f>IF(L28&gt;K28,1,0)</f>
        <v>0</v>
      </c>
      <c r="AC27" s="1">
        <f>IF(L28&lt;K28,1,0)</f>
        <v>0</v>
      </c>
    </row>
    <row r="28" spans="1:29" ht="18.75" thickBot="1" x14ac:dyDescent="0.3">
      <c r="A28" s="251" t="s">
        <v>64</v>
      </c>
      <c r="B28" s="252"/>
      <c r="C28" s="42"/>
      <c r="D28" s="42"/>
      <c r="E28" s="42"/>
      <c r="F28" s="42"/>
      <c r="G28" s="42"/>
      <c r="H28" s="42"/>
      <c r="I28" s="42"/>
      <c r="J28" s="42"/>
      <c r="K28" s="42"/>
      <c r="L28" s="42"/>
      <c r="M28" s="42"/>
      <c r="N28" s="43"/>
      <c r="V28" s="1">
        <f t="shared" ref="V28:AC28" si="1">SUM(V22:V27)</f>
        <v>0</v>
      </c>
      <c r="W28" s="1">
        <f t="shared" si="1"/>
        <v>0</v>
      </c>
      <c r="X28" s="1">
        <f t="shared" si="1"/>
        <v>0</v>
      </c>
      <c r="Y28" s="1">
        <f t="shared" si="1"/>
        <v>0</v>
      </c>
      <c r="Z28" s="1">
        <f t="shared" si="1"/>
        <v>0</v>
      </c>
      <c r="AA28" s="1">
        <f t="shared" si="1"/>
        <v>0</v>
      </c>
      <c r="AB28" s="1">
        <f t="shared" si="1"/>
        <v>0</v>
      </c>
      <c r="AC28" s="1">
        <f t="shared" si="1"/>
        <v>0</v>
      </c>
    </row>
    <row r="29" spans="1:29" ht="16.5" x14ac:dyDescent="0.3">
      <c r="M29" s="139" t="s">
        <v>65</v>
      </c>
      <c r="N29" s="139" t="s">
        <v>66</v>
      </c>
    </row>
    <row r="30" spans="1:29" ht="16.5" x14ac:dyDescent="0.3">
      <c r="M30" s="139"/>
      <c r="N30" s="139"/>
    </row>
  </sheetData>
  <sheetProtection selectLockedCells="1" selectUnlockedCells="1"/>
  <mergeCells count="78">
    <mergeCell ref="M26:N26"/>
    <mergeCell ref="A27:B27"/>
    <mergeCell ref="A28:B28"/>
    <mergeCell ref="A26:B26"/>
    <mergeCell ref="C26:D26"/>
    <mergeCell ref="E26:F26"/>
    <mergeCell ref="G26:H26"/>
    <mergeCell ref="I26:J26"/>
    <mergeCell ref="K26:L26"/>
    <mergeCell ref="M24:N24"/>
    <mergeCell ref="A25:B25"/>
    <mergeCell ref="C25:D25"/>
    <mergeCell ref="E25:F25"/>
    <mergeCell ref="G25:H25"/>
    <mergeCell ref="I25:J25"/>
    <mergeCell ref="K25:L25"/>
    <mergeCell ref="M25:N25"/>
    <mergeCell ref="A24:B24"/>
    <mergeCell ref="C24:D24"/>
    <mergeCell ref="E24:F24"/>
    <mergeCell ref="G24:H24"/>
    <mergeCell ref="I24:J24"/>
    <mergeCell ref="K24:L24"/>
    <mergeCell ref="K21:L21"/>
    <mergeCell ref="M21:N21"/>
    <mergeCell ref="K22:L22"/>
    <mergeCell ref="M22:N22"/>
    <mergeCell ref="K23:L23"/>
    <mergeCell ref="M23:N23"/>
    <mergeCell ref="K20:L20"/>
    <mergeCell ref="M20:N20"/>
    <mergeCell ref="A11:B11"/>
    <mergeCell ref="A12:B12"/>
    <mergeCell ref="A18:B18"/>
    <mergeCell ref="C18:H18"/>
    <mergeCell ref="I18:J18"/>
    <mergeCell ref="K18:L18"/>
    <mergeCell ref="M18:N18"/>
    <mergeCell ref="A19:B19"/>
    <mergeCell ref="C19:H19"/>
    <mergeCell ref="K19:L19"/>
    <mergeCell ref="M19:N19"/>
    <mergeCell ref="M9:N9"/>
    <mergeCell ref="A10:B10"/>
    <mergeCell ref="A9:B9"/>
    <mergeCell ref="C9:D9"/>
    <mergeCell ref="E9:F9"/>
    <mergeCell ref="G9:H9"/>
    <mergeCell ref="I9:J9"/>
    <mergeCell ref="K9:L9"/>
    <mergeCell ref="K7:L7"/>
    <mergeCell ref="A8:B8"/>
    <mergeCell ref="C8:D8"/>
    <mergeCell ref="E8:F8"/>
    <mergeCell ref="G8:H8"/>
    <mergeCell ref="I8:J8"/>
    <mergeCell ref="K8:L8"/>
    <mergeCell ref="M8:N8"/>
    <mergeCell ref="A7:B7"/>
    <mergeCell ref="C7:D7"/>
    <mergeCell ref="E7:F7"/>
    <mergeCell ref="G7:H7"/>
    <mergeCell ref="I7:J7"/>
    <mergeCell ref="K4:L4"/>
    <mergeCell ref="M4:N4"/>
    <mergeCell ref="K5:L5"/>
    <mergeCell ref="M5:N5"/>
    <mergeCell ref="K6:L6"/>
    <mergeCell ref="M6:N6"/>
    <mergeCell ref="A3:B3"/>
    <mergeCell ref="C3:H3"/>
    <mergeCell ref="K3:L3"/>
    <mergeCell ref="M3:N3"/>
    <mergeCell ref="A2:B2"/>
    <mergeCell ref="C2:H2"/>
    <mergeCell ref="I2:J2"/>
    <mergeCell ref="K2:L2"/>
    <mergeCell ref="M2:N2"/>
  </mergeCells>
  <pageMargins left="0.7" right="0.7" top="0.75" bottom="0.75" header="0.51180555555555551" footer="0.51180555555555551"/>
  <pageSetup firstPageNumber="0" fitToHeight="2"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30"/>
  <sheetViews>
    <sheetView topLeftCell="A12" workbookViewId="0">
      <selection activeCell="I8" sqref="I8:J8"/>
    </sheetView>
  </sheetViews>
  <sheetFormatPr defaultColWidth="8.7109375" defaultRowHeight="15" x14ac:dyDescent="0.25"/>
  <cols>
    <col min="1" max="1" width="8.7109375" style="1"/>
    <col min="2" max="2" width="10.42578125" style="1" customWidth="1"/>
    <col min="3" max="16384" width="8.7109375" style="1"/>
  </cols>
  <sheetData>
    <row r="1" spans="1:27" ht="15.75" thickBot="1" x14ac:dyDescent="0.3">
      <c r="S1" s="1" t="s">
        <v>8</v>
      </c>
    </row>
    <row r="2" spans="1:27" ht="27" x14ac:dyDescent="0.35">
      <c r="A2" s="206" t="str">
        <f>S1</f>
        <v>14's</v>
      </c>
      <c r="B2" s="206"/>
      <c r="C2" s="207" t="str">
        <f>S2</f>
        <v>Fort Worth Open</v>
      </c>
      <c r="D2" s="207"/>
      <c r="E2" s="207"/>
      <c r="F2" s="207"/>
      <c r="G2" s="207"/>
      <c r="H2" s="207"/>
      <c r="I2" s="208" t="s">
        <v>41</v>
      </c>
      <c r="J2" s="208"/>
      <c r="K2" s="209" t="s">
        <v>42</v>
      </c>
      <c r="L2" s="209"/>
      <c r="M2" s="210" t="s">
        <v>43</v>
      </c>
      <c r="N2" s="210"/>
      <c r="S2" s="1" t="s">
        <v>121</v>
      </c>
    </row>
    <row r="3" spans="1:27" ht="18.75" thickBot="1" x14ac:dyDescent="0.3">
      <c r="A3" s="211" t="s">
        <v>1</v>
      </c>
      <c r="B3" s="211"/>
      <c r="C3" s="212" t="s">
        <v>79</v>
      </c>
      <c r="D3" s="212"/>
      <c r="E3" s="212"/>
      <c r="F3" s="212"/>
      <c r="G3" s="212"/>
      <c r="H3" s="212"/>
      <c r="I3" s="29" t="s">
        <v>45</v>
      </c>
      <c r="J3" s="29" t="s">
        <v>46</v>
      </c>
      <c r="K3" s="213" t="s">
        <v>47</v>
      </c>
      <c r="L3" s="213"/>
      <c r="M3" s="214" t="s">
        <v>48</v>
      </c>
      <c r="N3" s="214"/>
    </row>
    <row r="4" spans="1:27" ht="18" x14ac:dyDescent="0.25">
      <c r="A4" s="30" t="s">
        <v>49</v>
      </c>
      <c r="B4" s="31" t="str">
        <f>S4</f>
        <v>TX Legends 14 Blue</v>
      </c>
      <c r="C4" s="31"/>
      <c r="D4" s="31"/>
      <c r="E4" s="31"/>
      <c r="F4" s="31"/>
      <c r="G4" s="31"/>
      <c r="H4" s="32"/>
      <c r="I4" s="33">
        <f>V12</f>
        <v>0</v>
      </c>
      <c r="J4" s="33">
        <f>W12</f>
        <v>0</v>
      </c>
      <c r="K4" s="236" t="str">
        <f>IF(C11="","",(C10+C11+C12+G10+G11+G12)-(D10+D11+D12+H10+H11+H12))</f>
        <v/>
      </c>
      <c r="L4" s="237"/>
      <c r="M4" s="238"/>
      <c r="N4" s="239"/>
      <c r="P4" s="1" t="str">
        <f>IF(N7="yes",IF(M4=1,B4,IF(M5=1,B5,IF(M6=1,B6,0))),"1st Place in "&amp;A3)</f>
        <v>1st Place in Pool 1</v>
      </c>
      <c r="S4" t="s">
        <v>167</v>
      </c>
      <c r="AA4" s="1" t="e">
        <f ca="1">AA4:AB17</f>
        <v>#VALUE!</v>
      </c>
    </row>
    <row r="5" spans="1:27" ht="18" x14ac:dyDescent="0.25">
      <c r="A5" s="34" t="s">
        <v>50</v>
      </c>
      <c r="B5" s="35" t="str">
        <f>S7</f>
        <v>AAA14 Chaos</v>
      </c>
      <c r="C5" s="35"/>
      <c r="D5" s="35"/>
      <c r="E5" s="35"/>
      <c r="F5" s="35"/>
      <c r="G5" s="35"/>
      <c r="H5" s="36"/>
      <c r="I5" s="171">
        <f>X12</f>
        <v>0</v>
      </c>
      <c r="J5" s="171">
        <f>Y12</f>
        <v>0</v>
      </c>
      <c r="K5" s="240" t="str">
        <f>IF(E11="","",(E10+E11+E12+H10+H11+H12)-(F10+F11+F12+G10+G11+G12))</f>
        <v/>
      </c>
      <c r="L5" s="241"/>
      <c r="M5" s="242"/>
      <c r="N5" s="243"/>
      <c r="P5" s="1" t="str">
        <f>IF(N7="yes",IF(M4=2,B4,IF(M5=2,B5,IF(M6=2,B6))),"2nd Place in "&amp;A3)</f>
        <v>2nd Place in Pool 1</v>
      </c>
      <c r="S5" t="s">
        <v>168</v>
      </c>
    </row>
    <row r="6" spans="1:27" ht="18.75" thickBot="1" x14ac:dyDescent="0.3">
      <c r="A6" s="34" t="s">
        <v>51</v>
      </c>
      <c r="B6" s="35" t="str">
        <f>S8</f>
        <v>FWFIRE 14G</v>
      </c>
      <c r="C6" s="35"/>
      <c r="D6" s="35"/>
      <c r="E6" s="35"/>
      <c r="F6" s="35"/>
      <c r="G6" s="35"/>
      <c r="H6" s="36"/>
      <c r="I6" s="29">
        <f>Z12</f>
        <v>0</v>
      </c>
      <c r="J6" s="29">
        <f>AA12</f>
        <v>0</v>
      </c>
      <c r="K6" s="244" t="str">
        <f>IF(D11="","",(D10+D11+D12+F10+F11+F12)-(C10+C11+C12+E10+E11+E12))</f>
        <v/>
      </c>
      <c r="L6" s="245"/>
      <c r="M6" s="246"/>
      <c r="N6" s="247"/>
      <c r="P6" s="1" t="str">
        <f>IF(N7="yes",IF(M4=3,B4,IF(M5=3,B5,IF(M6=3,B6))),"3rd Place in "&amp;A3)</f>
        <v>3rd Place in Pool 1</v>
      </c>
      <c r="S6" t="s">
        <v>169</v>
      </c>
      <c r="V6" s="1">
        <f>IF(C10&gt;D10,1,0)</f>
        <v>0</v>
      </c>
      <c r="W6" s="1">
        <f>IF(C11&lt;D11,1,0)</f>
        <v>0</v>
      </c>
      <c r="X6" s="1">
        <f>IF(E11&gt;F11,1,0)</f>
        <v>0</v>
      </c>
      <c r="Y6" s="1">
        <f>IF(E11&lt;F11,1,0)</f>
        <v>0</v>
      </c>
      <c r="Z6" s="1">
        <f>IF(D11&gt;C11,1,0)</f>
        <v>0</v>
      </c>
      <c r="AA6" s="1">
        <f>IF(D11&lt;C11,1,0)</f>
        <v>0</v>
      </c>
    </row>
    <row r="7" spans="1:27" ht="18" x14ac:dyDescent="0.25">
      <c r="A7" s="226" t="s">
        <v>53</v>
      </c>
      <c r="B7" s="227"/>
      <c r="C7" s="228">
        <v>0.33333333333333331</v>
      </c>
      <c r="D7" s="229"/>
      <c r="E7" s="230" t="s">
        <v>54</v>
      </c>
      <c r="F7" s="231"/>
      <c r="G7" s="232" t="s">
        <v>54</v>
      </c>
      <c r="H7" s="233"/>
      <c r="I7" s="234"/>
      <c r="J7" s="235"/>
      <c r="K7" s="235"/>
      <c r="L7" s="235"/>
      <c r="M7" s="62" t="s">
        <v>65</v>
      </c>
      <c r="N7" s="62" t="s">
        <v>66</v>
      </c>
      <c r="S7" t="s">
        <v>170</v>
      </c>
      <c r="V7" s="1">
        <f>IF(C11&gt;D11,1,0)</f>
        <v>0</v>
      </c>
      <c r="W7" s="1">
        <f>IF(C12&lt;D12,1,0)</f>
        <v>0</v>
      </c>
      <c r="X7" s="1">
        <f>IF(E12&gt;F12,1,0)</f>
        <v>0</v>
      </c>
      <c r="Y7" s="1">
        <f>IF(E12&lt;F12,1,0)</f>
        <v>0</v>
      </c>
      <c r="Z7" s="1">
        <f>IF(D12&gt;C12,1,0)</f>
        <v>0</v>
      </c>
      <c r="AA7" s="1">
        <f>IF(D12&lt;C12,1,0)</f>
        <v>0</v>
      </c>
    </row>
    <row r="8" spans="1:27" ht="18" x14ac:dyDescent="0.25">
      <c r="A8" s="258" t="s">
        <v>55</v>
      </c>
      <c r="B8" s="259"/>
      <c r="C8" s="260"/>
      <c r="D8" s="250"/>
      <c r="E8" s="260"/>
      <c r="F8" s="250"/>
      <c r="G8" s="260"/>
      <c r="H8" s="261"/>
      <c r="I8" s="262"/>
      <c r="J8" s="253"/>
      <c r="K8" s="253"/>
      <c r="L8" s="253"/>
      <c r="M8" s="253"/>
      <c r="N8" s="253"/>
      <c r="S8" t="s">
        <v>108</v>
      </c>
      <c r="V8" s="1">
        <f>IF(C12&gt;D12,1,0)</f>
        <v>0</v>
      </c>
      <c r="W8" s="1">
        <f>IF(G11&lt;H11,1,0)</f>
        <v>0</v>
      </c>
      <c r="X8" s="1">
        <f>IF(E10&gt;F10,1,0)</f>
        <v>0</v>
      </c>
      <c r="Y8" s="1">
        <f>IF(E10&lt;F10,1,0)</f>
        <v>0</v>
      </c>
      <c r="Z8" s="1">
        <f>IF(D10&gt;C10,1,0)</f>
        <v>0</v>
      </c>
      <c r="AA8" s="1">
        <f>IF(D10&lt;C10,1,0)</f>
        <v>0</v>
      </c>
    </row>
    <row r="9" spans="1:27" ht="18.75" thickBot="1" x14ac:dyDescent="0.3">
      <c r="A9" s="254" t="s">
        <v>56</v>
      </c>
      <c r="B9" s="255"/>
      <c r="C9" s="246" t="s">
        <v>57</v>
      </c>
      <c r="D9" s="255"/>
      <c r="E9" s="246" t="s">
        <v>60</v>
      </c>
      <c r="F9" s="255"/>
      <c r="G9" s="246" t="s">
        <v>62</v>
      </c>
      <c r="H9" s="247"/>
      <c r="I9" s="256"/>
      <c r="J9" s="257"/>
      <c r="K9" s="257"/>
      <c r="L9" s="257"/>
      <c r="M9" s="257"/>
      <c r="N9" s="257"/>
      <c r="S9" t="s">
        <v>107</v>
      </c>
      <c r="V9" s="1">
        <f>IF(G10&gt;H10,1,0)</f>
        <v>0</v>
      </c>
      <c r="W9" s="1">
        <f>IF(G12&lt;H12,1,0)</f>
        <v>0</v>
      </c>
      <c r="X9" s="1">
        <f>IF(H10&gt;G10,1,0)</f>
        <v>0</v>
      </c>
      <c r="Y9" s="1">
        <f>IF(H10&lt;G10,1,0)</f>
        <v>0</v>
      </c>
      <c r="Z9" s="1">
        <f>IF(F10&gt;E10,1,0)</f>
        <v>0</v>
      </c>
      <c r="AA9" s="1">
        <f>IF(F10&lt;E10,1,0)</f>
        <v>0</v>
      </c>
    </row>
    <row r="10" spans="1:27" ht="18" x14ac:dyDescent="0.25">
      <c r="A10" s="248" t="s">
        <v>63</v>
      </c>
      <c r="B10" s="218"/>
      <c r="C10" s="40"/>
      <c r="D10" s="40"/>
      <c r="E10" s="40"/>
      <c r="F10" s="40"/>
      <c r="G10" s="40"/>
      <c r="H10" s="41"/>
      <c r="I10" s="63"/>
      <c r="J10" s="63"/>
      <c r="K10" s="63"/>
      <c r="L10" s="63"/>
      <c r="M10" s="63"/>
      <c r="N10" s="63"/>
      <c r="S10" t="s">
        <v>171</v>
      </c>
      <c r="V10" s="1">
        <f>IF(G11&gt;H11,1,0)</f>
        <v>0</v>
      </c>
      <c r="W10" s="1">
        <f>IF(C10&lt;D10,1,0)</f>
        <v>0</v>
      </c>
      <c r="X10" s="1">
        <f>IF(H11&gt;G11,1,0)</f>
        <v>0</v>
      </c>
      <c r="Y10" s="1">
        <f>IF(H11&lt;G11,1,0)</f>
        <v>0</v>
      </c>
      <c r="Z10" s="1">
        <f>IF(F11&gt;E11,1,0)</f>
        <v>0</v>
      </c>
      <c r="AA10" s="1">
        <f>IF(F11&lt;E11,1,0)</f>
        <v>0</v>
      </c>
    </row>
    <row r="11" spans="1:27" ht="18" x14ac:dyDescent="0.25">
      <c r="A11" s="249" t="s">
        <v>64</v>
      </c>
      <c r="B11" s="250"/>
      <c r="C11" s="40"/>
      <c r="D11" s="40"/>
      <c r="E11" s="40"/>
      <c r="F11" s="40"/>
      <c r="G11" s="40"/>
      <c r="H11" s="41"/>
      <c r="I11" s="63"/>
      <c r="J11" s="63"/>
      <c r="K11" s="63"/>
      <c r="L11" s="63"/>
      <c r="M11" s="63"/>
      <c r="N11" s="63"/>
      <c r="S11" s="99"/>
      <c r="V11" s="1">
        <f>IF(G12&gt;H12,1,0)</f>
        <v>0</v>
      </c>
      <c r="W11" s="1">
        <f>IF(G10&lt;H10,1,0)</f>
        <v>0</v>
      </c>
      <c r="X11" s="1">
        <f>IF(H12&gt;G12,1,0)</f>
        <v>0</v>
      </c>
      <c r="Y11" s="1">
        <f>IF(H12&lt;G12,1,0)</f>
        <v>0</v>
      </c>
      <c r="Z11" s="1">
        <f>IF(F12&gt;E12,1,0)</f>
        <v>0</v>
      </c>
      <c r="AA11" s="1">
        <f>IF(F12&lt;E12,1,0)</f>
        <v>0</v>
      </c>
    </row>
    <row r="12" spans="1:27" ht="18.75" thickBot="1" x14ac:dyDescent="0.3">
      <c r="A12" s="251" t="s">
        <v>78</v>
      </c>
      <c r="B12" s="252"/>
      <c r="C12" s="42"/>
      <c r="D12" s="42"/>
      <c r="E12" s="42"/>
      <c r="F12" s="42"/>
      <c r="G12" s="42"/>
      <c r="H12" s="43"/>
      <c r="I12" s="63"/>
      <c r="J12" s="63"/>
      <c r="K12" s="63"/>
      <c r="L12" s="63"/>
      <c r="M12" s="63"/>
      <c r="N12" s="63"/>
      <c r="S12" s="99"/>
      <c r="V12" s="1">
        <f t="shared" ref="V12:AA12" si="0">SUM(V6:V11)</f>
        <v>0</v>
      </c>
      <c r="W12" s="1">
        <f t="shared" si="0"/>
        <v>0</v>
      </c>
      <c r="X12" s="1">
        <f t="shared" si="0"/>
        <v>0</v>
      </c>
      <c r="Y12" s="1">
        <f t="shared" si="0"/>
        <v>0</v>
      </c>
      <c r="Z12" s="1">
        <f t="shared" si="0"/>
        <v>0</v>
      </c>
      <c r="AA12" s="1">
        <f t="shared" si="0"/>
        <v>0</v>
      </c>
    </row>
    <row r="13" spans="1:27" ht="16.5" x14ac:dyDescent="0.3">
      <c r="M13" s="139"/>
      <c r="N13" s="139"/>
      <c r="S13" s="99"/>
    </row>
    <row r="14" spans="1:27" ht="16.5" x14ac:dyDescent="0.3">
      <c r="M14" s="139"/>
      <c r="N14" s="139"/>
      <c r="S14" s="99"/>
    </row>
    <row r="15" spans="1:27" x14ac:dyDescent="0.25">
      <c r="S15" s="99"/>
    </row>
    <row r="17" spans="1:27" ht="15.75" thickBot="1" x14ac:dyDescent="0.3"/>
    <row r="18" spans="1:27" ht="27" x14ac:dyDescent="0.35">
      <c r="A18" s="206" t="str">
        <f>S1</f>
        <v>14's</v>
      </c>
      <c r="B18" s="206"/>
      <c r="C18" s="207" t="str">
        <f>S2</f>
        <v>Fort Worth Open</v>
      </c>
      <c r="D18" s="207"/>
      <c r="E18" s="207"/>
      <c r="F18" s="207"/>
      <c r="G18" s="207"/>
      <c r="H18" s="207"/>
      <c r="I18" s="208" t="s">
        <v>41</v>
      </c>
      <c r="J18" s="208"/>
      <c r="K18" s="209" t="s">
        <v>42</v>
      </c>
      <c r="L18" s="209"/>
      <c r="M18" s="210" t="s">
        <v>43</v>
      </c>
      <c r="N18" s="210"/>
    </row>
    <row r="19" spans="1:27" ht="18.75" thickBot="1" x14ac:dyDescent="0.3">
      <c r="A19" s="211" t="s">
        <v>2</v>
      </c>
      <c r="B19" s="211"/>
      <c r="C19" s="212" t="s">
        <v>83</v>
      </c>
      <c r="D19" s="212"/>
      <c r="E19" s="212"/>
      <c r="F19" s="212"/>
      <c r="G19" s="212"/>
      <c r="H19" s="212"/>
      <c r="I19" s="29" t="s">
        <v>45</v>
      </c>
      <c r="J19" s="29" t="s">
        <v>46</v>
      </c>
      <c r="K19" s="213" t="s">
        <v>47</v>
      </c>
      <c r="L19" s="213"/>
      <c r="M19" s="214" t="s">
        <v>48</v>
      </c>
      <c r="N19" s="214"/>
    </row>
    <row r="20" spans="1:27" ht="18" x14ac:dyDescent="0.25">
      <c r="A20" s="30" t="s">
        <v>49</v>
      </c>
      <c r="B20" s="31" t="str">
        <f>S5</f>
        <v>FWFIRE 14B</v>
      </c>
      <c r="C20" s="31"/>
      <c r="D20" s="31"/>
      <c r="E20" s="31"/>
      <c r="F20" s="31"/>
      <c r="G20" s="31"/>
      <c r="H20" s="32"/>
      <c r="I20" s="33">
        <f>V28</f>
        <v>0</v>
      </c>
      <c r="J20" s="33">
        <f>W28</f>
        <v>0</v>
      </c>
      <c r="K20" s="236" t="str">
        <f>IF(C27="","",(C26+C27+C28+G26+G27+G28)-(D26+D27+D28+H26+H27+H28))</f>
        <v/>
      </c>
      <c r="L20" s="237"/>
      <c r="M20" s="238"/>
      <c r="N20" s="239"/>
      <c r="P20" s="1" t="str">
        <f>IF(N23="yes",IF(M20=1,B20,IF(M21=1,B21,IF(M22=1,B22,0))),"1st Place in "&amp;A19)</f>
        <v>1st Place in Pool 2</v>
      </c>
      <c r="AA20" s="1" t="e">
        <f ca="1">AA20:AB33</f>
        <v>#VALUE!</v>
      </c>
    </row>
    <row r="21" spans="1:27" ht="18" x14ac:dyDescent="0.25">
      <c r="A21" s="34" t="s">
        <v>50</v>
      </c>
      <c r="B21" s="35" t="str">
        <f>S6</f>
        <v>UVC 14U Black</v>
      </c>
      <c r="C21" s="35"/>
      <c r="D21" s="35"/>
      <c r="E21" s="35"/>
      <c r="F21" s="35"/>
      <c r="G21" s="35"/>
      <c r="H21" s="36"/>
      <c r="I21" s="171">
        <f>X28</f>
        <v>0</v>
      </c>
      <c r="J21" s="171">
        <f>Y28</f>
        <v>0</v>
      </c>
      <c r="K21" s="240" t="str">
        <f>IF(E27="","",(E26+E27+E28+H26+H27+H28)-(F26+F27+F28+G26+G27+G28))</f>
        <v/>
      </c>
      <c r="L21" s="241"/>
      <c r="M21" s="242"/>
      <c r="N21" s="243"/>
      <c r="P21" s="1" t="str">
        <f>IF(N23="yes",IF(M20=2,B20,IF(M21=2,B21,IF(M22=2,B22))),"2nd Place in "&amp;A19)</f>
        <v>2nd Place in Pool 2</v>
      </c>
    </row>
    <row r="22" spans="1:27" ht="18.75" thickBot="1" x14ac:dyDescent="0.3">
      <c r="A22" s="34" t="s">
        <v>51</v>
      </c>
      <c r="B22" s="35" t="str">
        <f>S9</f>
        <v>AAA14 Lightning</v>
      </c>
      <c r="C22" s="35"/>
      <c r="D22" s="35"/>
      <c r="E22" s="35"/>
      <c r="F22" s="35"/>
      <c r="G22" s="35"/>
      <c r="H22" s="36"/>
      <c r="I22" s="29">
        <f>Z28</f>
        <v>0</v>
      </c>
      <c r="J22" s="29">
        <f>AA28</f>
        <v>0</v>
      </c>
      <c r="K22" s="244" t="str">
        <f>IF(D27="","",(D26+D27+D28+F26+F27+F28)-(C26+C27+C28+E26+E27+E28))</f>
        <v/>
      </c>
      <c r="L22" s="245"/>
      <c r="M22" s="246"/>
      <c r="N22" s="247"/>
      <c r="P22" s="1" t="str">
        <f>IF(N23="yes",IF(M20=3,B20,IF(M21=3,B21,IF(M22=3,B22))),"3rd Place in "&amp;A19)</f>
        <v>3rd Place in Pool 2</v>
      </c>
      <c r="V22" s="1">
        <f>IF(C26&gt;D26,1,0)</f>
        <v>0</v>
      </c>
      <c r="W22" s="1">
        <f>IF(C27&lt;D27,1,0)</f>
        <v>0</v>
      </c>
      <c r="X22" s="1">
        <f>IF(E27&gt;F27,1,0)</f>
        <v>0</v>
      </c>
      <c r="Y22" s="1">
        <f>IF(E27&lt;F27,1,0)</f>
        <v>0</v>
      </c>
      <c r="Z22" s="1">
        <f>IF(D27&gt;C27,1,0)</f>
        <v>0</v>
      </c>
      <c r="AA22" s="1">
        <f>IF(D27&lt;C27,1,0)</f>
        <v>0</v>
      </c>
    </row>
    <row r="23" spans="1:27" ht="18" x14ac:dyDescent="0.25">
      <c r="A23" s="226" t="s">
        <v>53</v>
      </c>
      <c r="B23" s="227"/>
      <c r="C23" s="228">
        <v>0.33333333333333331</v>
      </c>
      <c r="D23" s="229"/>
      <c r="E23" s="230" t="s">
        <v>54</v>
      </c>
      <c r="F23" s="231"/>
      <c r="G23" s="232" t="s">
        <v>54</v>
      </c>
      <c r="H23" s="233"/>
      <c r="I23" s="234"/>
      <c r="J23" s="235"/>
      <c r="K23" s="235"/>
      <c r="L23" s="235"/>
      <c r="M23" s="62" t="s">
        <v>65</v>
      </c>
      <c r="N23" s="62" t="s">
        <v>66</v>
      </c>
      <c r="V23" s="1">
        <f>IF(C27&gt;D27,1,0)</f>
        <v>0</v>
      </c>
      <c r="W23" s="1">
        <f>IF(C28&lt;D28,1,0)</f>
        <v>0</v>
      </c>
      <c r="X23" s="1">
        <f>IF(E28&gt;F28,1,0)</f>
        <v>0</v>
      </c>
      <c r="Y23" s="1">
        <f>IF(E28&lt;F28,1,0)</f>
        <v>0</v>
      </c>
      <c r="Z23" s="1">
        <f>IF(D28&gt;C28,1,0)</f>
        <v>0</v>
      </c>
      <c r="AA23" s="1">
        <f>IF(D28&lt;C28,1,0)</f>
        <v>0</v>
      </c>
    </row>
    <row r="24" spans="1:27" ht="18" x14ac:dyDescent="0.25">
      <c r="A24" s="258" t="s">
        <v>55</v>
      </c>
      <c r="B24" s="259"/>
      <c r="C24" s="260"/>
      <c r="D24" s="250"/>
      <c r="E24" s="260"/>
      <c r="F24" s="250"/>
      <c r="G24" s="260"/>
      <c r="H24" s="261"/>
      <c r="I24" s="262"/>
      <c r="J24" s="253"/>
      <c r="K24" s="253"/>
      <c r="L24" s="253"/>
      <c r="M24" s="253"/>
      <c r="N24" s="253"/>
      <c r="V24" s="1">
        <f>IF(C28&gt;D28,1,0)</f>
        <v>0</v>
      </c>
      <c r="W24" s="1">
        <f>IF(G27&lt;H27,1,0)</f>
        <v>0</v>
      </c>
      <c r="X24" s="1">
        <f>IF(E26&gt;F26,1,0)</f>
        <v>0</v>
      </c>
      <c r="Y24" s="1">
        <f>IF(E26&lt;F26,1,0)</f>
        <v>0</v>
      </c>
      <c r="Z24" s="1">
        <f>IF(D26&gt;C26,1,0)</f>
        <v>0</v>
      </c>
      <c r="AA24" s="1">
        <f>IF(D26&lt;C26,1,0)</f>
        <v>0</v>
      </c>
    </row>
    <row r="25" spans="1:27" ht="18.75" thickBot="1" x14ac:dyDescent="0.3">
      <c r="A25" s="254" t="s">
        <v>56</v>
      </c>
      <c r="B25" s="255"/>
      <c r="C25" s="246" t="s">
        <v>57</v>
      </c>
      <c r="D25" s="255"/>
      <c r="E25" s="246" t="s">
        <v>60</v>
      </c>
      <c r="F25" s="255"/>
      <c r="G25" s="246" t="s">
        <v>62</v>
      </c>
      <c r="H25" s="247"/>
      <c r="I25" s="256"/>
      <c r="J25" s="257"/>
      <c r="K25" s="257"/>
      <c r="L25" s="257"/>
      <c r="M25" s="257"/>
      <c r="N25" s="257"/>
      <c r="V25" s="1">
        <f>IF(G26&gt;H26,1,0)</f>
        <v>0</v>
      </c>
      <c r="W25" s="1">
        <f>IF(G28&lt;H28,1,0)</f>
        <v>0</v>
      </c>
      <c r="X25" s="1">
        <f>IF(H26&gt;G26,1,0)</f>
        <v>0</v>
      </c>
      <c r="Y25" s="1">
        <f>IF(H26&lt;G26,1,0)</f>
        <v>0</v>
      </c>
      <c r="Z25" s="1">
        <f>IF(F26&gt;E26,1,0)</f>
        <v>0</v>
      </c>
      <c r="AA25" s="1">
        <f>IF(F26&lt;E26,1,0)</f>
        <v>0</v>
      </c>
    </row>
    <row r="26" spans="1:27" ht="18" x14ac:dyDescent="0.25">
      <c r="A26" s="248" t="s">
        <v>63</v>
      </c>
      <c r="B26" s="218"/>
      <c r="C26" s="40"/>
      <c r="D26" s="40"/>
      <c r="E26" s="40"/>
      <c r="F26" s="40"/>
      <c r="G26" s="40"/>
      <c r="H26" s="41"/>
      <c r="I26" s="63"/>
      <c r="J26" s="63"/>
      <c r="K26" s="63"/>
      <c r="L26" s="63"/>
      <c r="M26" s="63"/>
      <c r="N26" s="63"/>
      <c r="V26" s="1">
        <f>IF(G27&gt;H27,1,0)</f>
        <v>0</v>
      </c>
      <c r="W26" s="1">
        <f>IF(C26&lt;D26,1,0)</f>
        <v>0</v>
      </c>
      <c r="X26" s="1">
        <f>IF(H27&gt;G27,1,0)</f>
        <v>0</v>
      </c>
      <c r="Y26" s="1">
        <f>IF(H27&lt;G27,1,0)</f>
        <v>0</v>
      </c>
      <c r="Z26" s="1">
        <f>IF(F27&gt;E27,1,0)</f>
        <v>0</v>
      </c>
      <c r="AA26" s="1">
        <f>IF(F27&lt;E27,1,0)</f>
        <v>0</v>
      </c>
    </row>
    <row r="27" spans="1:27" ht="18" x14ac:dyDescent="0.25">
      <c r="A27" s="249" t="s">
        <v>64</v>
      </c>
      <c r="B27" s="250"/>
      <c r="C27" s="40"/>
      <c r="D27" s="40"/>
      <c r="E27" s="40"/>
      <c r="F27" s="40"/>
      <c r="G27" s="40"/>
      <c r="H27" s="41"/>
      <c r="I27" s="63"/>
      <c r="J27" s="63"/>
      <c r="K27" s="63"/>
      <c r="L27" s="63"/>
      <c r="M27" s="63"/>
      <c r="N27" s="63"/>
      <c r="V27" s="1">
        <f>IF(G28&gt;H28,1,0)</f>
        <v>0</v>
      </c>
      <c r="W27" s="1">
        <f>IF(G26&lt;H26,1,0)</f>
        <v>0</v>
      </c>
      <c r="X27" s="1">
        <f>IF(H28&gt;G28,1,0)</f>
        <v>0</v>
      </c>
      <c r="Y27" s="1">
        <f>IF(H28&lt;G28,1,0)</f>
        <v>0</v>
      </c>
      <c r="Z27" s="1">
        <f>IF(F28&gt;E28,1,0)</f>
        <v>0</v>
      </c>
      <c r="AA27" s="1">
        <f>IF(F28&lt;E28,1,0)</f>
        <v>0</v>
      </c>
    </row>
    <row r="28" spans="1:27" ht="18.75" thickBot="1" x14ac:dyDescent="0.3">
      <c r="A28" s="251" t="s">
        <v>78</v>
      </c>
      <c r="B28" s="252"/>
      <c r="C28" s="42"/>
      <c r="D28" s="42"/>
      <c r="E28" s="42"/>
      <c r="F28" s="42"/>
      <c r="G28" s="42"/>
      <c r="H28" s="43"/>
      <c r="I28" s="63"/>
      <c r="J28" s="63"/>
      <c r="K28" s="63"/>
      <c r="L28" s="63"/>
      <c r="M28" s="63"/>
      <c r="N28" s="63"/>
      <c r="V28" s="1">
        <f t="shared" ref="V28:AA28" si="1">SUM(V22:V27)</f>
        <v>0</v>
      </c>
      <c r="W28" s="1">
        <f t="shared" si="1"/>
        <v>0</v>
      </c>
      <c r="X28" s="1">
        <f t="shared" si="1"/>
        <v>0</v>
      </c>
      <c r="Y28" s="1">
        <f t="shared" si="1"/>
        <v>0</v>
      </c>
      <c r="Z28" s="1">
        <f t="shared" si="1"/>
        <v>0</v>
      </c>
      <c r="AA28" s="1">
        <f t="shared" si="1"/>
        <v>0</v>
      </c>
    </row>
    <row r="29" spans="1:27" ht="16.5" x14ac:dyDescent="0.3">
      <c r="M29" s="139"/>
      <c r="N29" s="139"/>
    </row>
    <row r="30" spans="1:27" ht="16.5" x14ac:dyDescent="0.3">
      <c r="M30" s="139"/>
      <c r="N30" s="139"/>
    </row>
  </sheetData>
  <sheetProtection selectLockedCells="1" selectUnlockedCells="1"/>
  <mergeCells count="76">
    <mergeCell ref="A23:B23"/>
    <mergeCell ref="C23:D23"/>
    <mergeCell ref="E23:F23"/>
    <mergeCell ref="G23:H23"/>
    <mergeCell ref="I23:J23"/>
    <mergeCell ref="A27:B27"/>
    <mergeCell ref="A28:B28"/>
    <mergeCell ref="A26:B26"/>
    <mergeCell ref="M24:N24"/>
    <mergeCell ref="A25:B25"/>
    <mergeCell ref="C25:D25"/>
    <mergeCell ref="E25:F25"/>
    <mergeCell ref="G25:H25"/>
    <mergeCell ref="I25:J25"/>
    <mergeCell ref="K25:L25"/>
    <mergeCell ref="M25:N25"/>
    <mergeCell ref="A24:B24"/>
    <mergeCell ref="C24:D24"/>
    <mergeCell ref="E24:F24"/>
    <mergeCell ref="G24:H24"/>
    <mergeCell ref="I24:J24"/>
    <mergeCell ref="K24:L24"/>
    <mergeCell ref="K21:L21"/>
    <mergeCell ref="M21:N21"/>
    <mergeCell ref="K22:L22"/>
    <mergeCell ref="M22:N22"/>
    <mergeCell ref="K23:L23"/>
    <mergeCell ref="K20:L20"/>
    <mergeCell ref="M20:N20"/>
    <mergeCell ref="A11:B11"/>
    <mergeCell ref="A12:B12"/>
    <mergeCell ref="A18:B18"/>
    <mergeCell ref="C18:H18"/>
    <mergeCell ref="I18:J18"/>
    <mergeCell ref="K18:L18"/>
    <mergeCell ref="M18:N18"/>
    <mergeCell ref="A19:B19"/>
    <mergeCell ref="C19:H19"/>
    <mergeCell ref="K19:L19"/>
    <mergeCell ref="M19:N19"/>
    <mergeCell ref="M9:N9"/>
    <mergeCell ref="A10:B10"/>
    <mergeCell ref="A9:B9"/>
    <mergeCell ref="C9:D9"/>
    <mergeCell ref="E9:F9"/>
    <mergeCell ref="G9:H9"/>
    <mergeCell ref="I9:J9"/>
    <mergeCell ref="K9:L9"/>
    <mergeCell ref="K7:L7"/>
    <mergeCell ref="A8:B8"/>
    <mergeCell ref="C8:D8"/>
    <mergeCell ref="E8:F8"/>
    <mergeCell ref="G8:H8"/>
    <mergeCell ref="I8:J8"/>
    <mergeCell ref="K8:L8"/>
    <mergeCell ref="M8:N8"/>
    <mergeCell ref="A7:B7"/>
    <mergeCell ref="C7:D7"/>
    <mergeCell ref="E7:F7"/>
    <mergeCell ref="G7:H7"/>
    <mergeCell ref="I7:J7"/>
    <mergeCell ref="K4:L4"/>
    <mergeCell ref="M4:N4"/>
    <mergeCell ref="K5:L5"/>
    <mergeCell ref="M5:N5"/>
    <mergeCell ref="K6:L6"/>
    <mergeCell ref="M6:N6"/>
    <mergeCell ref="A3:B3"/>
    <mergeCell ref="C3:H3"/>
    <mergeCell ref="K3:L3"/>
    <mergeCell ref="M3:N3"/>
    <mergeCell ref="A2:B2"/>
    <mergeCell ref="C2:H2"/>
    <mergeCell ref="I2:J2"/>
    <mergeCell ref="K2:L2"/>
    <mergeCell ref="M2:N2"/>
  </mergeCells>
  <pageMargins left="0.7" right="0.7" top="0.75" bottom="0.75" header="0.51180555555555551" footer="0.51180555555555551"/>
  <pageSetup firstPageNumber="0" fitToHeight="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C45"/>
  <sheetViews>
    <sheetView workbookViewId="0">
      <selection activeCell="E24" sqref="E24:F24"/>
    </sheetView>
  </sheetViews>
  <sheetFormatPr defaultColWidth="8.7109375" defaultRowHeight="15" x14ac:dyDescent="0.25"/>
  <cols>
    <col min="1" max="16384" width="8.7109375" style="1"/>
  </cols>
  <sheetData>
    <row r="1" spans="1:29" ht="27" x14ac:dyDescent="0.35">
      <c r="A1" s="206" t="str">
        <f>S1</f>
        <v>15's</v>
      </c>
      <c r="B1" s="215"/>
      <c r="C1" s="216" t="str">
        <f>S2</f>
        <v>Fort Worth Open</v>
      </c>
      <c r="D1" s="216"/>
      <c r="E1" s="216"/>
      <c r="F1" s="216"/>
      <c r="G1" s="216"/>
      <c r="H1" s="207"/>
      <c r="I1" s="217" t="s">
        <v>41</v>
      </c>
      <c r="J1" s="218"/>
      <c r="K1" s="219" t="s">
        <v>42</v>
      </c>
      <c r="L1" s="220"/>
      <c r="M1" s="219" t="s">
        <v>43</v>
      </c>
      <c r="N1" s="221"/>
      <c r="S1" s="1" t="s">
        <v>9</v>
      </c>
    </row>
    <row r="2" spans="1:29" ht="18.75" thickBot="1" x14ac:dyDescent="0.3">
      <c r="A2" s="211" t="s">
        <v>1</v>
      </c>
      <c r="B2" s="222"/>
      <c r="C2" s="223" t="s">
        <v>219</v>
      </c>
      <c r="D2" s="223"/>
      <c r="E2" s="223"/>
      <c r="F2" s="223"/>
      <c r="G2" s="223"/>
      <c r="H2" s="212"/>
      <c r="I2" s="29" t="s">
        <v>45</v>
      </c>
      <c r="J2" s="29" t="s">
        <v>46</v>
      </c>
      <c r="K2" s="224" t="s">
        <v>47</v>
      </c>
      <c r="L2" s="212"/>
      <c r="M2" s="224" t="s">
        <v>48</v>
      </c>
      <c r="N2" s="225"/>
      <c r="S2" s="1" t="s">
        <v>121</v>
      </c>
    </row>
    <row r="3" spans="1:29" ht="18" x14ac:dyDescent="0.25">
      <c r="A3" s="30" t="s">
        <v>49</v>
      </c>
      <c r="B3" s="31" t="str">
        <f>S4</f>
        <v>FWFIRE 151B</v>
      </c>
      <c r="C3" s="31"/>
      <c r="D3" s="31"/>
      <c r="E3" s="31"/>
      <c r="F3" s="31"/>
      <c r="G3" s="31"/>
      <c r="H3" s="32"/>
      <c r="I3" s="33">
        <f>V11</f>
        <v>0</v>
      </c>
      <c r="J3" s="33">
        <f>W11</f>
        <v>0</v>
      </c>
      <c r="K3" s="236" t="str">
        <f>IF(C10="","",(C10+C11+G10+G11+M10+M11)-(D10+D11+H10+H11+N10+N11))</f>
        <v/>
      </c>
      <c r="L3" s="237"/>
      <c r="M3" s="238"/>
      <c r="N3" s="239"/>
      <c r="P3" s="1" t="str">
        <f>IF(N12="yes",IF(M3=1,B3,IF(M4=1,B4,IF(M5=1,B5,IF(M6=1,B6)))),"1st Place in "&amp;A2)</f>
        <v>1st Place in Pool 1</v>
      </c>
      <c r="S3"/>
    </row>
    <row r="4" spans="1:29" ht="18" x14ac:dyDescent="0.25">
      <c r="A4" s="34" t="s">
        <v>50</v>
      </c>
      <c r="B4" s="35" t="str">
        <f>S9</f>
        <v>NRG 15 Elite White</v>
      </c>
      <c r="C4" s="35"/>
      <c r="D4" s="35"/>
      <c r="E4" s="35"/>
      <c r="F4" s="35"/>
      <c r="G4" s="35"/>
      <c r="H4" s="36"/>
      <c r="I4" s="171">
        <f>X11</f>
        <v>0</v>
      </c>
      <c r="J4" s="171">
        <f>Y11</f>
        <v>0</v>
      </c>
      <c r="K4" s="240" t="str">
        <f>IF(E10="","",(E10+E11+I10+I11+N10+N11)-(F10+F11+J10+J11+M10+M11))</f>
        <v/>
      </c>
      <c r="L4" s="241"/>
      <c r="M4" s="242"/>
      <c r="N4" s="243"/>
      <c r="P4" s="1" t="str">
        <f>IF(N12="yes",IF(M3=2,B3,IF(M4=2,B4,IF(M5=2,B5,IF(M6=2,B6)))),"2nd Place in "&amp;A2)</f>
        <v>2nd Place in Pool 1</v>
      </c>
      <c r="S4" t="s">
        <v>156</v>
      </c>
    </row>
    <row r="5" spans="1:29" ht="18" x14ac:dyDescent="0.25">
      <c r="A5" s="34" t="s">
        <v>51</v>
      </c>
      <c r="B5" s="35" t="str">
        <f>S10</f>
        <v>Metro Heat 15,2-Red</v>
      </c>
      <c r="C5" s="35"/>
      <c r="D5" s="35"/>
      <c r="E5" s="35"/>
      <c r="F5" s="35"/>
      <c r="G5" s="35"/>
      <c r="H5" s="36"/>
      <c r="I5" s="171">
        <f>Z11</f>
        <v>0</v>
      </c>
      <c r="J5" s="171">
        <f>AA11</f>
        <v>0</v>
      </c>
      <c r="K5" s="240" t="str">
        <f>IF(D10="","",(D10+D11+J10+J11+K10+K11)-(C10+C11+I10+I11+L10+L11))</f>
        <v/>
      </c>
      <c r="L5" s="241"/>
      <c r="M5" s="242"/>
      <c r="N5" s="243"/>
      <c r="P5" s="1" t="str">
        <f>IF(N12="yes",IF(M3=3,B3,IF(M4=3,B4,IF(M5=3,B5,IF(M6=3,B6)))),"3rd Place in "&amp;A2)</f>
        <v>3rd Place in Pool 1</v>
      </c>
      <c r="S5" t="s">
        <v>138</v>
      </c>
      <c r="V5" s="1">
        <f>IF(C10&gt;D10,1,0)</f>
        <v>0</v>
      </c>
      <c r="W5" s="1">
        <f>IF(C10&lt;D10,1,0)</f>
        <v>0</v>
      </c>
      <c r="X5" s="1">
        <f>IF(E10&gt;F10,1,0)</f>
        <v>0</v>
      </c>
      <c r="Y5" s="1">
        <f>IF(E10&lt;F10,1,0)</f>
        <v>0</v>
      </c>
      <c r="Z5" s="1">
        <f>IF(D10&gt;C10,1,0)</f>
        <v>0</v>
      </c>
      <c r="AA5" s="1">
        <f>IF(D10&lt;C10,1,0)</f>
        <v>0</v>
      </c>
      <c r="AB5" s="1">
        <f>IF(F10&gt;E10,1,0)</f>
        <v>0</v>
      </c>
      <c r="AC5" s="1">
        <f>IF(F10&lt;E10,1,0)</f>
        <v>0</v>
      </c>
    </row>
    <row r="6" spans="1:29" ht="18.75" thickBot="1" x14ac:dyDescent="0.3">
      <c r="A6" s="37" t="s">
        <v>52</v>
      </c>
      <c r="B6" s="38" t="str">
        <f>S15</f>
        <v xml:space="preserve">DFW Elite 15's Blue </v>
      </c>
      <c r="C6" s="38"/>
      <c r="D6" s="38"/>
      <c r="E6" s="38"/>
      <c r="F6" s="38"/>
      <c r="G6" s="38"/>
      <c r="H6" s="39"/>
      <c r="I6" s="171">
        <f>AB11</f>
        <v>0</v>
      </c>
      <c r="J6" s="171">
        <f>AC11</f>
        <v>0</v>
      </c>
      <c r="K6" s="244" t="str">
        <f>IF(F10="","",(F10+F11+H10+H11+L10+L11)-(E10+E11+G10+G11+K10+K11))</f>
        <v/>
      </c>
      <c r="L6" s="245"/>
      <c r="M6" s="246"/>
      <c r="N6" s="247"/>
      <c r="P6" s="1" t="str">
        <f>IF(N12="yes",IF(M3=4,B3,IF(M4=4,B4,IF(M5=4,B5,IF(M6=4,B6)))),"4th Place in "&amp;A2)</f>
        <v>4th Place in Pool 1</v>
      </c>
      <c r="S6" t="s">
        <v>157</v>
      </c>
      <c r="V6" s="1">
        <f>IF(C11&gt;D11,1,0)</f>
        <v>0</v>
      </c>
      <c r="W6" s="1">
        <f>IF(C11&lt;D11,1,0)</f>
        <v>0</v>
      </c>
      <c r="X6" s="1">
        <f>IF(E11&gt;F11,1,0)</f>
        <v>0</v>
      </c>
      <c r="Y6" s="1">
        <f>IF(E11&lt;F11,1,0)</f>
        <v>0</v>
      </c>
      <c r="Z6" s="1">
        <f>IF(D11&gt;C11,1,0)</f>
        <v>0</v>
      </c>
      <c r="AA6" s="1">
        <f>IF(D11&lt;C11,1,0)</f>
        <v>0</v>
      </c>
      <c r="AB6" s="1">
        <f>IF(F11&gt;E11,1,0)</f>
        <v>0</v>
      </c>
      <c r="AC6" s="1">
        <f>IF(F11&lt;E11,1,0)</f>
        <v>0</v>
      </c>
    </row>
    <row r="7" spans="1:29" ht="18" x14ac:dyDescent="0.25">
      <c r="A7" s="226" t="s">
        <v>53</v>
      </c>
      <c r="B7" s="227"/>
      <c r="C7" s="228">
        <v>0.58333333333333337</v>
      </c>
      <c r="D7" s="229"/>
      <c r="E7" s="232">
        <v>0.58333333333333337</v>
      </c>
      <c r="F7" s="231"/>
      <c r="G7" s="230" t="s">
        <v>54</v>
      </c>
      <c r="H7" s="231"/>
      <c r="I7" s="230" t="s">
        <v>54</v>
      </c>
      <c r="J7" s="231"/>
      <c r="K7" s="230" t="s">
        <v>54</v>
      </c>
      <c r="L7" s="231"/>
      <c r="M7" s="232" t="s">
        <v>54</v>
      </c>
      <c r="N7" s="233"/>
      <c r="S7" t="s">
        <v>158</v>
      </c>
      <c r="V7" s="1">
        <f>IF(G10&gt;H10,1,0)</f>
        <v>0</v>
      </c>
      <c r="W7" s="1">
        <f>IF(G10&lt;H10,1,0)</f>
        <v>0</v>
      </c>
      <c r="X7" s="1">
        <f>IF(I10&gt;J10,1,0)</f>
        <v>0</v>
      </c>
      <c r="Y7" s="1">
        <f>IF(I10&lt;J10,1,0)</f>
        <v>0</v>
      </c>
      <c r="Z7" s="1">
        <f>IF(J10&gt;I10,1,0)</f>
        <v>0</v>
      </c>
      <c r="AA7" s="1">
        <f>IF(J10&lt;I10,1,0)</f>
        <v>0</v>
      </c>
      <c r="AB7" s="1">
        <f>IF(H10&gt;G10,1,0)</f>
        <v>0</v>
      </c>
      <c r="AC7" s="1">
        <f>IF(H10&lt;G10,1,0)</f>
        <v>0</v>
      </c>
    </row>
    <row r="8" spans="1:29" ht="18" x14ac:dyDescent="0.25">
      <c r="A8" s="258" t="s">
        <v>220</v>
      </c>
      <c r="B8" s="259"/>
      <c r="C8" s="260">
        <v>9</v>
      </c>
      <c r="D8" s="250"/>
      <c r="E8" s="260">
        <v>10</v>
      </c>
      <c r="F8" s="250"/>
      <c r="G8" s="260">
        <v>9</v>
      </c>
      <c r="H8" s="250"/>
      <c r="I8" s="260">
        <v>10</v>
      </c>
      <c r="J8" s="250"/>
      <c r="K8" s="260">
        <v>10</v>
      </c>
      <c r="L8" s="250"/>
      <c r="M8" s="260">
        <v>9</v>
      </c>
      <c r="N8" s="261"/>
      <c r="S8" t="s">
        <v>159</v>
      </c>
      <c r="V8" s="1">
        <f>IF(G11&gt;H11,1,0)</f>
        <v>0</v>
      </c>
      <c r="W8" s="1">
        <f>IF(G11&lt;H11,1,0)</f>
        <v>0</v>
      </c>
      <c r="X8" s="1">
        <f>IF(I11&gt;J11,1,0)</f>
        <v>0</v>
      </c>
      <c r="Y8" s="1">
        <f>IF(I11&lt;J11,1,0)</f>
        <v>0</v>
      </c>
      <c r="Z8" s="1">
        <f>IF(J11&gt;I11,1,0)</f>
        <v>0</v>
      </c>
      <c r="AA8" s="1">
        <f>IF(J11&lt;I11,1,0)</f>
        <v>0</v>
      </c>
      <c r="AB8" s="1">
        <f>IF(H11&gt;G11,1,0)</f>
        <v>0</v>
      </c>
      <c r="AC8" s="1">
        <f>IF(H11&lt;G11,1,0)</f>
        <v>0</v>
      </c>
    </row>
    <row r="9" spans="1:29" ht="18.75" thickBot="1" x14ac:dyDescent="0.3">
      <c r="A9" s="254" t="s">
        <v>56</v>
      </c>
      <c r="B9" s="255"/>
      <c r="C9" s="246" t="s">
        <v>57</v>
      </c>
      <c r="D9" s="255"/>
      <c r="E9" s="246" t="s">
        <v>58</v>
      </c>
      <c r="F9" s="255"/>
      <c r="G9" s="246" t="s">
        <v>59</v>
      </c>
      <c r="H9" s="255"/>
      <c r="I9" s="246" t="s">
        <v>60</v>
      </c>
      <c r="J9" s="255"/>
      <c r="K9" s="246" t="s">
        <v>61</v>
      </c>
      <c r="L9" s="255"/>
      <c r="M9" s="246" t="s">
        <v>62</v>
      </c>
      <c r="N9" s="247"/>
      <c r="S9" t="s">
        <v>160</v>
      </c>
      <c r="V9" s="1">
        <f>IF(M10&gt;N10,1,0)</f>
        <v>0</v>
      </c>
      <c r="W9" s="1">
        <f>IF(M10&lt;N10,1,0)</f>
        <v>0</v>
      </c>
      <c r="X9" s="1">
        <f>IF(N10&gt;M10,1,0)</f>
        <v>0</v>
      </c>
      <c r="Y9" s="1">
        <f>IF(N10&lt;M10,1,0)</f>
        <v>0</v>
      </c>
      <c r="Z9" s="1">
        <f>IF(K10&gt;L10,1,0)</f>
        <v>0</v>
      </c>
      <c r="AA9" s="1">
        <f>IF(K10&lt;L10,1,0)</f>
        <v>0</v>
      </c>
      <c r="AB9" s="1">
        <f>IF(L10&gt;K10,1,0)</f>
        <v>0</v>
      </c>
      <c r="AC9" s="1">
        <f>IF(L10&lt;K10,1,0)</f>
        <v>0</v>
      </c>
    </row>
    <row r="10" spans="1:29" ht="18" x14ac:dyDescent="0.25">
      <c r="A10" s="248" t="s">
        <v>63</v>
      </c>
      <c r="B10" s="218"/>
      <c r="C10" s="40"/>
      <c r="D10" s="40"/>
      <c r="E10" s="40"/>
      <c r="F10" s="40"/>
      <c r="G10" s="40"/>
      <c r="H10" s="40"/>
      <c r="I10" s="40"/>
      <c r="J10" s="40"/>
      <c r="K10" s="40"/>
      <c r="L10" s="40"/>
      <c r="M10" s="40"/>
      <c r="N10" s="41"/>
      <c r="S10" t="s">
        <v>161</v>
      </c>
      <c r="V10" s="1">
        <f>IF(M11&gt;N11,1,0)</f>
        <v>0</v>
      </c>
      <c r="W10" s="1">
        <f>IF(M11&lt;N11,1,0)</f>
        <v>0</v>
      </c>
      <c r="X10" s="1">
        <f>IF(N11&gt;M11,1,0)</f>
        <v>0</v>
      </c>
      <c r="Y10" s="1">
        <f>IF(N11&lt;M11,1,0)</f>
        <v>0</v>
      </c>
      <c r="Z10" s="1">
        <f>IF(K11&gt;L11,1,0)</f>
        <v>0</v>
      </c>
      <c r="AA10" s="1">
        <f>IF(K11&lt;L11,1,0)</f>
        <v>0</v>
      </c>
      <c r="AB10" s="1">
        <f>IF(L11&gt;K11,1,0)</f>
        <v>0</v>
      </c>
      <c r="AC10" s="1">
        <f>IF(L11&lt;K11,1,0)</f>
        <v>0</v>
      </c>
    </row>
    <row r="11" spans="1:29" ht="18.75" thickBot="1" x14ac:dyDescent="0.3">
      <c r="A11" s="251" t="s">
        <v>64</v>
      </c>
      <c r="B11" s="252"/>
      <c r="C11" s="42"/>
      <c r="D11" s="42"/>
      <c r="E11" s="42"/>
      <c r="F11" s="42"/>
      <c r="G11" s="42"/>
      <c r="H11" s="42"/>
      <c r="I11" s="42"/>
      <c r="J11" s="42"/>
      <c r="K11" s="42"/>
      <c r="L11" s="42"/>
      <c r="M11" s="42"/>
      <c r="N11" s="43"/>
      <c r="S11" t="s">
        <v>162</v>
      </c>
      <c r="V11" s="1">
        <f t="shared" ref="V11:AC11" si="0">SUM(V5:V10)</f>
        <v>0</v>
      </c>
      <c r="W11" s="1">
        <f t="shared" si="0"/>
        <v>0</v>
      </c>
      <c r="X11" s="1">
        <f t="shared" si="0"/>
        <v>0</v>
      </c>
      <c r="Y11" s="1">
        <f t="shared" si="0"/>
        <v>0</v>
      </c>
      <c r="Z11" s="1">
        <f t="shared" si="0"/>
        <v>0</v>
      </c>
      <c r="AA11" s="1">
        <f t="shared" si="0"/>
        <v>0</v>
      </c>
      <c r="AB11" s="1">
        <f t="shared" si="0"/>
        <v>0</v>
      </c>
      <c r="AC11" s="1">
        <f t="shared" si="0"/>
        <v>0</v>
      </c>
    </row>
    <row r="12" spans="1:29" ht="16.5" x14ac:dyDescent="0.3">
      <c r="M12" s="139" t="s">
        <v>65</v>
      </c>
      <c r="N12" s="139" t="s">
        <v>66</v>
      </c>
      <c r="S12" t="s">
        <v>163</v>
      </c>
    </row>
    <row r="13" spans="1:29" ht="16.5" x14ac:dyDescent="0.3">
      <c r="M13" s="139"/>
      <c r="N13" s="139"/>
      <c r="S13" t="s">
        <v>164</v>
      </c>
    </row>
    <row r="14" spans="1:29" ht="16.5" x14ac:dyDescent="0.3">
      <c r="M14" s="139"/>
      <c r="N14" s="139"/>
      <c r="S14" t="s">
        <v>165</v>
      </c>
    </row>
    <row r="15" spans="1:29" ht="16.5" x14ac:dyDescent="0.3">
      <c r="M15" s="139"/>
      <c r="N15" s="139"/>
      <c r="S15" t="s">
        <v>140</v>
      </c>
    </row>
    <row r="16" spans="1:29" ht="17.25" thickBot="1" x14ac:dyDescent="0.35">
      <c r="M16" s="139"/>
      <c r="N16" s="139"/>
    </row>
    <row r="17" spans="1:29" ht="27" x14ac:dyDescent="0.35">
      <c r="A17" s="206" t="str">
        <f>S1</f>
        <v>15's</v>
      </c>
      <c r="B17" s="215"/>
      <c r="C17" s="216" t="str">
        <f>S2</f>
        <v>Fort Worth Open</v>
      </c>
      <c r="D17" s="216"/>
      <c r="E17" s="216"/>
      <c r="F17" s="216"/>
      <c r="G17" s="216"/>
      <c r="H17" s="207"/>
      <c r="I17" s="217" t="s">
        <v>41</v>
      </c>
      <c r="J17" s="218"/>
      <c r="K17" s="219" t="s">
        <v>42</v>
      </c>
      <c r="L17" s="220"/>
      <c r="M17" s="219" t="s">
        <v>43</v>
      </c>
      <c r="N17" s="221"/>
    </row>
    <row r="18" spans="1:29" ht="18.75" thickBot="1" x14ac:dyDescent="0.3">
      <c r="A18" s="211" t="s">
        <v>2</v>
      </c>
      <c r="B18" s="222"/>
      <c r="C18" s="223" t="s">
        <v>224</v>
      </c>
      <c r="D18" s="223"/>
      <c r="E18" s="223"/>
      <c r="F18" s="223"/>
      <c r="G18" s="223"/>
      <c r="H18" s="212"/>
      <c r="I18" s="29" t="s">
        <v>45</v>
      </c>
      <c r="J18" s="29" t="s">
        <v>46</v>
      </c>
      <c r="K18" s="224" t="s">
        <v>47</v>
      </c>
      <c r="L18" s="212"/>
      <c r="M18" s="224" t="s">
        <v>48</v>
      </c>
      <c r="N18" s="225"/>
    </row>
    <row r="19" spans="1:29" ht="18" x14ac:dyDescent="0.25">
      <c r="A19" s="30" t="s">
        <v>49</v>
      </c>
      <c r="B19" s="31" t="str">
        <f>S5</f>
        <v>Metro Heat 15-Red</v>
      </c>
      <c r="C19" s="31"/>
      <c r="D19" s="31"/>
      <c r="E19" s="31"/>
      <c r="F19" s="31"/>
      <c r="G19" s="31"/>
      <c r="H19" s="32"/>
      <c r="I19" s="33">
        <f>V27</f>
        <v>0</v>
      </c>
      <c r="J19" s="33">
        <f>W27</f>
        <v>0</v>
      </c>
      <c r="K19" s="236" t="str">
        <f>IF(C26="","",(C26+C27+G26+G27+M26+M27)-(D26+D27+H26+H27+N26+N27))</f>
        <v/>
      </c>
      <c r="L19" s="237"/>
      <c r="M19" s="238"/>
      <c r="N19" s="239"/>
      <c r="P19" s="1" t="str">
        <f>IF(N28="yes",IF(M19=1,B19,IF(M20=1,B20,IF(M21=1,B21,IF(M22=1,B22)))),"1st Place in "&amp;A18)</f>
        <v>1st Place in Pool 2</v>
      </c>
    </row>
    <row r="20" spans="1:29" ht="18" x14ac:dyDescent="0.25">
      <c r="A20" s="34" t="s">
        <v>50</v>
      </c>
      <c r="B20" s="35" t="str">
        <f>S8</f>
        <v>NRG 15 Elite Navy</v>
      </c>
      <c r="C20" s="35"/>
      <c r="D20" s="35"/>
      <c r="E20" s="35"/>
      <c r="F20" s="35"/>
      <c r="G20" s="35"/>
      <c r="H20" s="36"/>
      <c r="I20" s="171">
        <f>X27</f>
        <v>0</v>
      </c>
      <c r="J20" s="171">
        <f>Y27</f>
        <v>0</v>
      </c>
      <c r="K20" s="240" t="str">
        <f>IF(E26="","",(E26+E27+I26+I27+N26+N27)-(F26+F27+J26+J27+M26+M27))</f>
        <v/>
      </c>
      <c r="L20" s="241"/>
      <c r="M20" s="242"/>
      <c r="N20" s="243"/>
      <c r="P20" s="1" t="str">
        <f>IF(N28="yes",IF(M19=2,B19,IF(M20=2,B20,IF(M21=2,B21,IF(M22=2,B22)))),"2nd Place in "&amp;A18)</f>
        <v>2nd Place in Pool 2</v>
      </c>
    </row>
    <row r="21" spans="1:29" ht="18" x14ac:dyDescent="0.25">
      <c r="A21" s="34" t="s">
        <v>51</v>
      </c>
      <c r="B21" s="35" t="str">
        <f>S11</f>
        <v>Barefoot 15U NAVY</v>
      </c>
      <c r="C21" s="35"/>
      <c r="D21" s="35"/>
      <c r="E21" s="35"/>
      <c r="F21" s="35"/>
      <c r="G21" s="35"/>
      <c r="H21" s="36"/>
      <c r="I21" s="171">
        <f>Z27</f>
        <v>0</v>
      </c>
      <c r="J21" s="171">
        <f>AA27</f>
        <v>0</v>
      </c>
      <c r="K21" s="240" t="str">
        <f>IF(D26="","",(D26+D27+J26+J27+K26+K27)-(C26+C27+I26+I27+L26+L27))</f>
        <v/>
      </c>
      <c r="L21" s="241"/>
      <c r="M21" s="242"/>
      <c r="N21" s="243"/>
      <c r="P21" s="1" t="str">
        <f>IF(N28="yes",IF(M19=3,B19,IF(M20=3,B20,IF(M21=3,B21,IF(M22=3,B22)))),"3rd Place in "&amp;A18)</f>
        <v>3rd Place in Pool 2</v>
      </c>
      <c r="V21" s="1">
        <f>IF(C26&gt;D26,1,0)</f>
        <v>0</v>
      </c>
      <c r="W21" s="1">
        <f>IF(C26&lt;D26,1,0)</f>
        <v>0</v>
      </c>
      <c r="X21" s="1">
        <f>IF(E26&gt;F26,1,0)</f>
        <v>0</v>
      </c>
      <c r="Y21" s="1">
        <f>IF(E26&lt;F26,1,0)</f>
        <v>0</v>
      </c>
      <c r="Z21" s="1">
        <f>IF(D26&gt;C26,1,0)</f>
        <v>0</v>
      </c>
      <c r="AA21" s="1">
        <f>IF(D26&lt;C26,1,0)</f>
        <v>0</v>
      </c>
      <c r="AB21" s="1">
        <f>IF(F26&gt;E26,1,0)</f>
        <v>0</v>
      </c>
      <c r="AC21" s="1">
        <f>IF(F26&lt;E26,1,0)</f>
        <v>0</v>
      </c>
    </row>
    <row r="22" spans="1:29" ht="18.75" thickBot="1" x14ac:dyDescent="0.3">
      <c r="A22" s="37" t="s">
        <v>52</v>
      </c>
      <c r="B22" s="38" t="str">
        <f>S14</f>
        <v>ACCV 15 Black travel</v>
      </c>
      <c r="C22" s="38"/>
      <c r="D22" s="38"/>
      <c r="E22" s="38"/>
      <c r="F22" s="38"/>
      <c r="G22" s="38"/>
      <c r="H22" s="39"/>
      <c r="I22" s="171">
        <f>AB27</f>
        <v>0</v>
      </c>
      <c r="J22" s="171">
        <f>AC27</f>
        <v>0</v>
      </c>
      <c r="K22" s="244" t="str">
        <f>IF(F26="","",(F26+F27+H26+H27+L26+L27)-(E26+E27+G26+G27+K26+K27))</f>
        <v/>
      </c>
      <c r="L22" s="245"/>
      <c r="M22" s="246"/>
      <c r="N22" s="247"/>
      <c r="P22" s="1" t="str">
        <f>IF(N28="yes",IF(M19=4,B19,IF(M20=4,B20,IF(M21=4,B21,IF(M22=4,B22)))),"4th Place in "&amp;A18)</f>
        <v>4th Place in Pool 2</v>
      </c>
      <c r="V22" s="1">
        <f>IF(C27&gt;D27,1,0)</f>
        <v>0</v>
      </c>
      <c r="W22" s="1">
        <f>IF(C27&lt;D27,1,0)</f>
        <v>0</v>
      </c>
      <c r="X22" s="1">
        <f>IF(E27&gt;F27,1,0)</f>
        <v>0</v>
      </c>
      <c r="Y22" s="1">
        <f>IF(E27&lt;F27,1,0)</f>
        <v>0</v>
      </c>
      <c r="Z22" s="1">
        <f>IF(D27&gt;C27,1,0)</f>
        <v>0</v>
      </c>
      <c r="AA22" s="1">
        <f>IF(D27&lt;C27,1,0)</f>
        <v>0</v>
      </c>
      <c r="AB22" s="1">
        <f>IF(F27&gt;E27,1,0)</f>
        <v>0</v>
      </c>
      <c r="AC22" s="1">
        <f>IF(F27&lt;E27,1,0)</f>
        <v>0</v>
      </c>
    </row>
    <row r="23" spans="1:29" ht="18" x14ac:dyDescent="0.25">
      <c r="A23" s="226" t="s">
        <v>53</v>
      </c>
      <c r="B23" s="227"/>
      <c r="C23" s="228">
        <v>0.58333333333333337</v>
      </c>
      <c r="D23" s="229"/>
      <c r="E23" s="232">
        <v>0.58333333333333337</v>
      </c>
      <c r="F23" s="231"/>
      <c r="G23" s="230" t="s">
        <v>54</v>
      </c>
      <c r="H23" s="231"/>
      <c r="I23" s="230" t="s">
        <v>54</v>
      </c>
      <c r="J23" s="231"/>
      <c r="K23" s="230" t="s">
        <v>54</v>
      </c>
      <c r="L23" s="231"/>
      <c r="M23" s="232" t="s">
        <v>54</v>
      </c>
      <c r="N23" s="233"/>
      <c r="V23" s="1">
        <f>IF(G26&gt;H26,1,0)</f>
        <v>0</v>
      </c>
      <c r="W23" s="1">
        <f>IF(G26&lt;H26,1,0)</f>
        <v>0</v>
      </c>
      <c r="X23" s="1">
        <f>IF(I26&gt;J26,1,0)</f>
        <v>0</v>
      </c>
      <c r="Y23" s="1">
        <f>IF(I26&lt;J26,1,0)</f>
        <v>0</v>
      </c>
      <c r="Z23" s="1">
        <f>IF(J26&gt;I26,1,0)</f>
        <v>0</v>
      </c>
      <c r="AA23" s="1">
        <f>IF(J26&lt;I26,1,0)</f>
        <v>0</v>
      </c>
      <c r="AB23" s="1">
        <f>IF(H26&gt;G26,1,0)</f>
        <v>0</v>
      </c>
      <c r="AC23" s="1">
        <f>IF(H26&lt;G26,1,0)</f>
        <v>0</v>
      </c>
    </row>
    <row r="24" spans="1:29" ht="18" x14ac:dyDescent="0.25">
      <c r="A24" s="258" t="s">
        <v>220</v>
      </c>
      <c r="B24" s="259"/>
      <c r="C24" s="260">
        <v>7</v>
      </c>
      <c r="D24" s="250"/>
      <c r="E24" s="260">
        <v>8</v>
      </c>
      <c r="F24" s="250"/>
      <c r="G24" s="260">
        <v>7</v>
      </c>
      <c r="H24" s="250"/>
      <c r="I24" s="260">
        <v>8</v>
      </c>
      <c r="J24" s="250"/>
      <c r="K24" s="260">
        <v>8</v>
      </c>
      <c r="L24" s="250"/>
      <c r="M24" s="260">
        <v>7</v>
      </c>
      <c r="N24" s="261"/>
      <c r="V24" s="1">
        <f>IF(G27&gt;H27,1,0)</f>
        <v>0</v>
      </c>
      <c r="W24" s="1">
        <f>IF(G27&lt;H27,1,0)</f>
        <v>0</v>
      </c>
      <c r="X24" s="1">
        <f>IF(I27&gt;J27,1,0)</f>
        <v>0</v>
      </c>
      <c r="Y24" s="1">
        <f>IF(I27&lt;J27,1,0)</f>
        <v>0</v>
      </c>
      <c r="Z24" s="1">
        <f>IF(J27&gt;I27,1,0)</f>
        <v>0</v>
      </c>
      <c r="AA24" s="1">
        <f>IF(J27&lt;I27,1,0)</f>
        <v>0</v>
      </c>
      <c r="AB24" s="1">
        <f>IF(H27&gt;G27,1,0)</f>
        <v>0</v>
      </c>
      <c r="AC24" s="1">
        <f>IF(H27&lt;G27,1,0)</f>
        <v>0</v>
      </c>
    </row>
    <row r="25" spans="1:29" ht="18.75" thickBot="1" x14ac:dyDescent="0.3">
      <c r="A25" s="254" t="s">
        <v>56</v>
      </c>
      <c r="B25" s="255"/>
      <c r="C25" s="246" t="s">
        <v>57</v>
      </c>
      <c r="D25" s="255"/>
      <c r="E25" s="246" t="s">
        <v>58</v>
      </c>
      <c r="F25" s="255"/>
      <c r="G25" s="246" t="s">
        <v>59</v>
      </c>
      <c r="H25" s="255"/>
      <c r="I25" s="246" t="s">
        <v>60</v>
      </c>
      <c r="J25" s="255"/>
      <c r="K25" s="246" t="s">
        <v>61</v>
      </c>
      <c r="L25" s="255"/>
      <c r="M25" s="246" t="s">
        <v>62</v>
      </c>
      <c r="N25" s="247"/>
      <c r="V25" s="1">
        <f>IF(M26&gt;N26,1,0)</f>
        <v>0</v>
      </c>
      <c r="W25" s="1">
        <f>IF(M26&lt;N26,1,0)</f>
        <v>0</v>
      </c>
      <c r="X25" s="1">
        <f>IF(N26&gt;M26,1,0)</f>
        <v>0</v>
      </c>
      <c r="Y25" s="1">
        <f>IF(N26&lt;M26,1,0)</f>
        <v>0</v>
      </c>
      <c r="Z25" s="1">
        <f>IF(K26&gt;L26,1,0)</f>
        <v>0</v>
      </c>
      <c r="AA25" s="1">
        <f>IF(K26&lt;L26,1,0)</f>
        <v>0</v>
      </c>
      <c r="AB25" s="1">
        <f>IF(L26&gt;K26,1,0)</f>
        <v>0</v>
      </c>
      <c r="AC25" s="1">
        <f>IF(L26&lt;K26,1,0)</f>
        <v>0</v>
      </c>
    </row>
    <row r="26" spans="1:29" ht="18" x14ac:dyDescent="0.25">
      <c r="A26" s="248" t="s">
        <v>63</v>
      </c>
      <c r="B26" s="218"/>
      <c r="C26" s="40"/>
      <c r="D26" s="40"/>
      <c r="E26" s="40"/>
      <c r="F26" s="40"/>
      <c r="G26" s="40"/>
      <c r="H26" s="40"/>
      <c r="I26" s="40"/>
      <c r="J26" s="40"/>
      <c r="K26" s="40"/>
      <c r="L26" s="40"/>
      <c r="M26" s="40"/>
      <c r="N26" s="41"/>
      <c r="V26" s="1">
        <f>IF(M27&gt;N27,1,0)</f>
        <v>0</v>
      </c>
      <c r="W26" s="1">
        <f>IF(M27&lt;N27,1,0)</f>
        <v>0</v>
      </c>
      <c r="X26" s="1">
        <f>IF(N27&gt;M27,1,0)</f>
        <v>0</v>
      </c>
      <c r="Y26" s="1">
        <f>IF(N27&lt;M27,1,0)</f>
        <v>0</v>
      </c>
      <c r="Z26" s="1">
        <f>IF(K27&gt;L27,1,0)</f>
        <v>0</v>
      </c>
      <c r="AA26" s="1">
        <f>IF(K27&lt;L27,1,0)</f>
        <v>0</v>
      </c>
      <c r="AB26" s="1">
        <f>IF(L27&gt;K27,1,0)</f>
        <v>0</v>
      </c>
      <c r="AC26" s="1">
        <f>IF(L27&lt;K27,1,0)</f>
        <v>0</v>
      </c>
    </row>
    <row r="27" spans="1:29" ht="18.75" thickBot="1" x14ac:dyDescent="0.3">
      <c r="A27" s="251" t="s">
        <v>64</v>
      </c>
      <c r="B27" s="252"/>
      <c r="C27" s="42"/>
      <c r="D27" s="42"/>
      <c r="E27" s="42"/>
      <c r="F27" s="42"/>
      <c r="G27" s="42"/>
      <c r="H27" s="42"/>
      <c r="I27" s="42"/>
      <c r="J27" s="42"/>
      <c r="K27" s="42"/>
      <c r="L27" s="42"/>
      <c r="M27" s="42"/>
      <c r="N27" s="43"/>
      <c r="S27" s="99"/>
      <c r="V27" s="1">
        <f t="shared" ref="V27:AC27" si="1">SUM(V21:V26)</f>
        <v>0</v>
      </c>
      <c r="W27" s="1">
        <f t="shared" si="1"/>
        <v>0</v>
      </c>
      <c r="X27" s="1">
        <f t="shared" si="1"/>
        <v>0</v>
      </c>
      <c r="Y27" s="1">
        <f t="shared" si="1"/>
        <v>0</v>
      </c>
      <c r="Z27" s="1">
        <f t="shared" si="1"/>
        <v>0</v>
      </c>
      <c r="AA27" s="1">
        <f t="shared" si="1"/>
        <v>0</v>
      </c>
      <c r="AB27" s="1">
        <f t="shared" si="1"/>
        <v>0</v>
      </c>
      <c r="AC27" s="1">
        <f t="shared" si="1"/>
        <v>0</v>
      </c>
    </row>
    <row r="28" spans="1:29" ht="16.5" x14ac:dyDescent="0.3">
      <c r="M28" s="139" t="s">
        <v>65</v>
      </c>
      <c r="N28" s="139" t="s">
        <v>66</v>
      </c>
      <c r="S28" s="99"/>
    </row>
    <row r="29" spans="1:29" ht="16.5" x14ac:dyDescent="0.3">
      <c r="M29" s="139"/>
      <c r="N29" s="139"/>
      <c r="S29" s="99"/>
    </row>
    <row r="30" spans="1:29" ht="16.5" x14ac:dyDescent="0.3">
      <c r="M30" s="139"/>
      <c r="N30" s="139"/>
      <c r="S30" s="99"/>
    </row>
    <row r="31" spans="1:29" ht="16.5" x14ac:dyDescent="0.3">
      <c r="M31" s="139"/>
      <c r="N31" s="139"/>
    </row>
    <row r="32" spans="1:29" ht="17.25" thickBot="1" x14ac:dyDescent="0.35">
      <c r="M32" s="139"/>
      <c r="N32" s="139"/>
    </row>
    <row r="33" spans="1:29" ht="27" x14ac:dyDescent="0.35">
      <c r="A33" s="206" t="str">
        <f>S1</f>
        <v>15's</v>
      </c>
      <c r="B33" s="206"/>
      <c r="C33" s="207" t="str">
        <f>S2</f>
        <v>Fort Worth Open</v>
      </c>
      <c r="D33" s="207"/>
      <c r="E33" s="207"/>
      <c r="F33" s="207"/>
      <c r="G33" s="207"/>
      <c r="H33" s="207"/>
      <c r="I33" s="208" t="s">
        <v>41</v>
      </c>
      <c r="J33" s="208"/>
      <c r="K33" s="209" t="s">
        <v>42</v>
      </c>
      <c r="L33" s="209"/>
      <c r="M33" s="210" t="s">
        <v>43</v>
      </c>
      <c r="N33" s="210"/>
      <c r="S33"/>
    </row>
    <row r="34" spans="1:29" ht="18.75" thickBot="1" x14ac:dyDescent="0.3">
      <c r="A34" s="211" t="s">
        <v>4</v>
      </c>
      <c r="B34" s="211"/>
      <c r="C34" s="212" t="s">
        <v>225</v>
      </c>
      <c r="D34" s="212"/>
      <c r="E34" s="212"/>
      <c r="F34" s="212"/>
      <c r="G34" s="212"/>
      <c r="H34" s="212"/>
      <c r="I34" s="29" t="s">
        <v>45</v>
      </c>
      <c r="J34" s="29" t="s">
        <v>46</v>
      </c>
      <c r="K34" s="213" t="s">
        <v>47</v>
      </c>
      <c r="L34" s="213"/>
      <c r="M34" s="214" t="s">
        <v>48</v>
      </c>
      <c r="N34" s="214"/>
      <c r="S34"/>
    </row>
    <row r="35" spans="1:29" ht="18" x14ac:dyDescent="0.25">
      <c r="A35" s="30" t="s">
        <v>49</v>
      </c>
      <c r="B35" s="31" t="str">
        <f>S6</f>
        <v>SpikeZone VBC 15</v>
      </c>
      <c r="C35" s="31"/>
      <c r="D35" s="31"/>
      <c r="E35" s="31"/>
      <c r="F35" s="31"/>
      <c r="G35" s="31"/>
      <c r="H35" s="32"/>
      <c r="I35" s="33">
        <f>V43</f>
        <v>0</v>
      </c>
      <c r="J35" s="33">
        <f>W43</f>
        <v>0</v>
      </c>
      <c r="K35" s="236" t="str">
        <f>IF(C42="","",(C42+C43+G42+G43+M42+M43)-(D42+D43+H42+H43+N42+N43))</f>
        <v/>
      </c>
      <c r="L35" s="237"/>
      <c r="M35" s="238"/>
      <c r="N35" s="239"/>
      <c r="P35" s="1" t="str">
        <f>IF(N44="yes",IF(M35=1,B35,IF(M36=1,B36,IF(M37=1,B37,IF(M38=1,B38)))),"1st Place in "&amp;A34)</f>
        <v>1st Place in Pool 3</v>
      </c>
      <c r="S35"/>
    </row>
    <row r="36" spans="1:29" ht="18" x14ac:dyDescent="0.25">
      <c r="A36" s="34" t="s">
        <v>50</v>
      </c>
      <c r="B36" s="35" t="str">
        <f>S7</f>
        <v>Sky High 15 Purple</v>
      </c>
      <c r="C36" s="35"/>
      <c r="D36" s="35"/>
      <c r="E36" s="35"/>
      <c r="F36" s="35"/>
      <c r="G36" s="35"/>
      <c r="H36" s="36"/>
      <c r="I36" s="171">
        <f>X43</f>
        <v>0</v>
      </c>
      <c r="J36" s="171">
        <f>Y43</f>
        <v>0</v>
      </c>
      <c r="K36" s="240" t="str">
        <f>IF(E42="","",(E42+E43+I42+I43+N42+N43)-(F42+F43+J42+J43+M42+M43))</f>
        <v/>
      </c>
      <c r="L36" s="241"/>
      <c r="M36" s="242"/>
      <c r="N36" s="243"/>
      <c r="P36" s="1" t="str">
        <f>IF(N44="yes",IF(M35=2,B35,IF(M36=2,B36,IF(M37=2,B37,IF(M38=2,B38)))),"2nd Place in "&amp;A34)</f>
        <v>2nd Place in Pool 3</v>
      </c>
      <c r="S36"/>
    </row>
    <row r="37" spans="1:29" ht="18" x14ac:dyDescent="0.25">
      <c r="A37" s="34" t="s">
        <v>51</v>
      </c>
      <c r="B37" s="35" t="str">
        <f>S12</f>
        <v>FWFIRE 152B</v>
      </c>
      <c r="C37" s="35"/>
      <c r="D37" s="35"/>
      <c r="E37" s="35"/>
      <c r="F37" s="35"/>
      <c r="G37" s="35"/>
      <c r="H37" s="36"/>
      <c r="I37" s="171">
        <f>Z43</f>
        <v>0</v>
      </c>
      <c r="J37" s="171">
        <f>AA43</f>
        <v>0</v>
      </c>
      <c r="K37" s="240" t="str">
        <f>IF(D42="","",(D42+D43+J42+J43+K42+K43)-(C42+C43+I42+I43+L42+L43))</f>
        <v/>
      </c>
      <c r="L37" s="241"/>
      <c r="M37" s="242"/>
      <c r="N37" s="243"/>
      <c r="P37" s="1" t="str">
        <f>IF(N44="yes",IF(M35=3,B35,IF(M36=3,B36,IF(M37=3,B37,IF(M38=3,B38)))),"3rd Place in "&amp;A34)</f>
        <v>3rd Place in Pool 3</v>
      </c>
      <c r="S37"/>
      <c r="V37" s="1">
        <f>IF(C42&gt;D42,1,0)</f>
        <v>0</v>
      </c>
      <c r="W37" s="1">
        <f>IF(C42&lt;D42,1,0)</f>
        <v>0</v>
      </c>
      <c r="X37" s="1">
        <f>IF(E42&gt;F42,1,0)</f>
        <v>0</v>
      </c>
      <c r="Y37" s="1">
        <f>IF(E42&lt;F42,1,0)</f>
        <v>0</v>
      </c>
      <c r="Z37" s="1">
        <f>IF(D42&gt;C42,1,0)</f>
        <v>0</v>
      </c>
      <c r="AA37" s="1">
        <f>IF(D42&lt;C42,1,0)</f>
        <v>0</v>
      </c>
      <c r="AB37" s="1">
        <f>IF(F42&gt;E42,1,0)</f>
        <v>0</v>
      </c>
      <c r="AC37" s="1">
        <f>IF(F42&lt;E42,1,0)</f>
        <v>0</v>
      </c>
    </row>
    <row r="38" spans="1:29" ht="18.75" thickBot="1" x14ac:dyDescent="0.3">
      <c r="A38" s="37" t="s">
        <v>52</v>
      </c>
      <c r="B38" s="38" t="str">
        <f>S13</f>
        <v>JCJV 15U</v>
      </c>
      <c r="C38" s="38"/>
      <c r="D38" s="38"/>
      <c r="E38" s="38"/>
      <c r="F38" s="38"/>
      <c r="G38" s="38"/>
      <c r="H38" s="39"/>
      <c r="I38" s="171">
        <f>AB43</f>
        <v>0</v>
      </c>
      <c r="J38" s="171">
        <f>AC43</f>
        <v>0</v>
      </c>
      <c r="K38" s="244" t="str">
        <f>IF(F42="","",(F42+F43+H42+H43+L42+L43)-(E42+E43+G42+G43+K42+K43))</f>
        <v/>
      </c>
      <c r="L38" s="245"/>
      <c r="M38" s="246"/>
      <c r="N38" s="247"/>
      <c r="P38" s="1" t="str">
        <f>IF(N44="yes",IF(M35=4,B35,IF(M36=4,B36,IF(M37=4,B37,IF(M38=4,B38)))),"4th Place in "&amp;A34)</f>
        <v>4th Place in Pool 3</v>
      </c>
      <c r="S38"/>
      <c r="V38" s="1">
        <f>IF(C43&gt;D43,1,0)</f>
        <v>0</v>
      </c>
      <c r="W38" s="1">
        <f>IF(C43&lt;D43,1,0)</f>
        <v>0</v>
      </c>
      <c r="X38" s="1">
        <f>IF(E43&gt;F43,1,0)</f>
        <v>0</v>
      </c>
      <c r="Y38" s="1">
        <f>IF(E43&lt;F43,1,0)</f>
        <v>0</v>
      </c>
      <c r="Z38" s="1">
        <f>IF(D43&gt;C43,1,0)</f>
        <v>0</v>
      </c>
      <c r="AA38" s="1">
        <f>IF(D43&lt;C43,1,0)</f>
        <v>0</v>
      </c>
      <c r="AB38" s="1">
        <f>IF(F43&gt;E43,1,0)</f>
        <v>0</v>
      </c>
      <c r="AC38" s="1">
        <f>IF(F43&lt;E43,1,0)</f>
        <v>0</v>
      </c>
    </row>
    <row r="39" spans="1:29" ht="18" x14ac:dyDescent="0.25">
      <c r="A39" s="226" t="s">
        <v>53</v>
      </c>
      <c r="B39" s="227"/>
      <c r="C39" s="228">
        <v>0.58333333333333337</v>
      </c>
      <c r="D39" s="229"/>
      <c r="E39" s="232">
        <v>0.58333333333333337</v>
      </c>
      <c r="F39" s="231"/>
      <c r="G39" s="230" t="s">
        <v>54</v>
      </c>
      <c r="H39" s="231"/>
      <c r="I39" s="230" t="s">
        <v>54</v>
      </c>
      <c r="J39" s="231"/>
      <c r="K39" s="230" t="s">
        <v>54</v>
      </c>
      <c r="L39" s="231"/>
      <c r="M39" s="232" t="s">
        <v>54</v>
      </c>
      <c r="N39" s="233"/>
      <c r="S39"/>
      <c r="V39" s="1">
        <f>IF(G42&gt;H42,1,0)</f>
        <v>0</v>
      </c>
      <c r="W39" s="1">
        <f>IF(G42&lt;H42,1,0)</f>
        <v>0</v>
      </c>
      <c r="X39" s="1">
        <f>IF(I42&gt;J42,1,0)</f>
        <v>0</v>
      </c>
      <c r="Y39" s="1">
        <f>IF(I42&lt;J42,1,0)</f>
        <v>0</v>
      </c>
      <c r="Z39" s="1">
        <f>IF(J42&gt;I42,1,0)</f>
        <v>0</v>
      </c>
      <c r="AA39" s="1">
        <f>IF(J42&lt;I42,1,0)</f>
        <v>0</v>
      </c>
      <c r="AB39" s="1">
        <f>IF(H42&gt;G42,1,0)</f>
        <v>0</v>
      </c>
      <c r="AC39" s="1">
        <f>IF(H42&lt;G42,1,0)</f>
        <v>0</v>
      </c>
    </row>
    <row r="40" spans="1:29" ht="18" x14ac:dyDescent="0.25">
      <c r="A40" s="258" t="s">
        <v>220</v>
      </c>
      <c r="B40" s="259"/>
      <c r="C40" s="260">
        <v>5</v>
      </c>
      <c r="D40" s="250"/>
      <c r="E40" s="260">
        <v>6</v>
      </c>
      <c r="F40" s="250"/>
      <c r="G40" s="260">
        <v>5</v>
      </c>
      <c r="H40" s="250"/>
      <c r="I40" s="260">
        <v>6</v>
      </c>
      <c r="J40" s="250"/>
      <c r="K40" s="260">
        <v>6</v>
      </c>
      <c r="L40" s="250"/>
      <c r="M40" s="260">
        <v>5</v>
      </c>
      <c r="N40" s="261"/>
      <c r="S40"/>
      <c r="V40" s="1">
        <f>IF(G43&gt;H43,1,0)</f>
        <v>0</v>
      </c>
      <c r="W40" s="1">
        <f>IF(G43&lt;H43,1,0)</f>
        <v>0</v>
      </c>
      <c r="X40" s="1">
        <f>IF(I43&gt;J43,1,0)</f>
        <v>0</v>
      </c>
      <c r="Y40" s="1">
        <f>IF(I43&lt;J43,1,0)</f>
        <v>0</v>
      </c>
      <c r="Z40" s="1">
        <f>IF(J43&gt;I43,1,0)</f>
        <v>0</v>
      </c>
      <c r="AA40" s="1">
        <f>IF(J43&lt;I43,1,0)</f>
        <v>0</v>
      </c>
      <c r="AB40" s="1">
        <f>IF(H43&gt;G43,1,0)</f>
        <v>0</v>
      </c>
      <c r="AC40" s="1">
        <f>IF(H43&lt;G43,1,0)</f>
        <v>0</v>
      </c>
    </row>
    <row r="41" spans="1:29" ht="18.75" thickBot="1" x14ac:dyDescent="0.3">
      <c r="A41" s="254" t="s">
        <v>56</v>
      </c>
      <c r="B41" s="255"/>
      <c r="C41" s="246" t="s">
        <v>57</v>
      </c>
      <c r="D41" s="255"/>
      <c r="E41" s="246" t="s">
        <v>58</v>
      </c>
      <c r="F41" s="255"/>
      <c r="G41" s="246" t="s">
        <v>59</v>
      </c>
      <c r="H41" s="255"/>
      <c r="I41" s="246" t="s">
        <v>60</v>
      </c>
      <c r="J41" s="255"/>
      <c r="K41" s="246" t="s">
        <v>61</v>
      </c>
      <c r="L41" s="255"/>
      <c r="M41" s="246" t="s">
        <v>62</v>
      </c>
      <c r="N41" s="247"/>
      <c r="S41"/>
      <c r="V41" s="1">
        <f>IF(M42&gt;N42,1,0)</f>
        <v>0</v>
      </c>
      <c r="W41" s="1">
        <f>IF(M42&lt;N42,1,0)</f>
        <v>0</v>
      </c>
      <c r="X41" s="1">
        <f>IF(N42&gt;M42,1,0)</f>
        <v>0</v>
      </c>
      <c r="Y41" s="1">
        <f>IF(N42&lt;M42,1,0)</f>
        <v>0</v>
      </c>
      <c r="Z41" s="1">
        <f>IF(K42&gt;L42,1,0)</f>
        <v>0</v>
      </c>
      <c r="AA41" s="1">
        <f>IF(K42&lt;L42,1,0)</f>
        <v>0</v>
      </c>
      <c r="AB41" s="1">
        <f>IF(L42&gt;K42,1,0)</f>
        <v>0</v>
      </c>
      <c r="AC41" s="1">
        <f>IF(L42&lt;K42,1,0)</f>
        <v>0</v>
      </c>
    </row>
    <row r="42" spans="1:29" ht="18" x14ac:dyDescent="0.25">
      <c r="A42" s="248" t="s">
        <v>63</v>
      </c>
      <c r="B42" s="218"/>
      <c r="C42" s="40"/>
      <c r="D42" s="40"/>
      <c r="E42" s="40"/>
      <c r="F42" s="40"/>
      <c r="G42" s="40"/>
      <c r="H42" s="40"/>
      <c r="I42" s="40"/>
      <c r="J42" s="40"/>
      <c r="K42" s="40"/>
      <c r="L42" s="40"/>
      <c r="M42" s="40"/>
      <c r="N42" s="41"/>
      <c r="V42" s="1">
        <f>IF(M43&gt;N43,1,0)</f>
        <v>0</v>
      </c>
      <c r="W42" s="1">
        <f>IF(M43&lt;N43,1,0)</f>
        <v>0</v>
      </c>
      <c r="X42" s="1">
        <f>IF(N43&gt;M43,1,0)</f>
        <v>0</v>
      </c>
      <c r="Y42" s="1">
        <f>IF(N43&lt;M43,1,0)</f>
        <v>0</v>
      </c>
      <c r="Z42" s="1">
        <f>IF(K43&gt;L43,1,0)</f>
        <v>0</v>
      </c>
      <c r="AA42" s="1">
        <f>IF(K43&lt;L43,1,0)</f>
        <v>0</v>
      </c>
      <c r="AB42" s="1">
        <f>IF(L43&gt;K43,1,0)</f>
        <v>0</v>
      </c>
      <c r="AC42" s="1">
        <f>IF(L43&lt;K43,1,0)</f>
        <v>0</v>
      </c>
    </row>
    <row r="43" spans="1:29" ht="18.75" thickBot="1" x14ac:dyDescent="0.3">
      <c r="A43" s="251" t="s">
        <v>64</v>
      </c>
      <c r="B43" s="252"/>
      <c r="C43" s="42"/>
      <c r="D43" s="42"/>
      <c r="E43" s="42"/>
      <c r="F43" s="42"/>
      <c r="G43" s="42"/>
      <c r="H43" s="42"/>
      <c r="I43" s="42"/>
      <c r="J43" s="42"/>
      <c r="K43" s="42"/>
      <c r="L43" s="42"/>
      <c r="M43" s="42"/>
      <c r="N43" s="43"/>
      <c r="V43" s="1">
        <f t="shared" ref="V43:AC43" si="2">SUM(V37:V42)</f>
        <v>0</v>
      </c>
      <c r="W43" s="1">
        <f t="shared" si="2"/>
        <v>0</v>
      </c>
      <c r="X43" s="1">
        <f t="shared" si="2"/>
        <v>0</v>
      </c>
      <c r="Y43" s="1">
        <f t="shared" si="2"/>
        <v>0</v>
      </c>
      <c r="Z43" s="1">
        <f t="shared" si="2"/>
        <v>0</v>
      </c>
      <c r="AA43" s="1">
        <f t="shared" si="2"/>
        <v>0</v>
      </c>
      <c r="AB43" s="1">
        <f t="shared" si="2"/>
        <v>0</v>
      </c>
      <c r="AC43" s="1">
        <f t="shared" si="2"/>
        <v>0</v>
      </c>
    </row>
    <row r="44" spans="1:29" ht="16.5" x14ac:dyDescent="0.3">
      <c r="M44" s="139" t="s">
        <v>65</v>
      </c>
      <c r="N44" s="139" t="s">
        <v>66</v>
      </c>
    </row>
    <row r="45" spans="1:29" ht="16.5" x14ac:dyDescent="0.3">
      <c r="M45" s="139"/>
      <c r="N45" s="139"/>
    </row>
  </sheetData>
  <sheetProtection selectLockedCells="1" selectUnlockedCells="1"/>
  <mergeCells count="120">
    <mergeCell ref="C9:D9"/>
    <mergeCell ref="E9:F9"/>
    <mergeCell ref="G9:H9"/>
    <mergeCell ref="I9:J9"/>
    <mergeCell ref="K9:L9"/>
    <mergeCell ref="M9:N9"/>
    <mergeCell ref="A27:B27"/>
    <mergeCell ref="A24:B24"/>
    <mergeCell ref="C24:D24"/>
    <mergeCell ref="E24:F24"/>
    <mergeCell ref="G24:H24"/>
    <mergeCell ref="I24:J24"/>
    <mergeCell ref="K24:L24"/>
    <mergeCell ref="M24:N24"/>
    <mergeCell ref="A25:B25"/>
    <mergeCell ref="A26:B26"/>
    <mergeCell ref="C25:D25"/>
    <mergeCell ref="E25:F25"/>
    <mergeCell ref="G25:H25"/>
    <mergeCell ref="I25:J25"/>
    <mergeCell ref="K25:L25"/>
    <mergeCell ref="M25:N25"/>
    <mergeCell ref="K21:L21"/>
    <mergeCell ref="M21:N21"/>
    <mergeCell ref="K22:L22"/>
    <mergeCell ref="A23:B23"/>
    <mergeCell ref="C23:D23"/>
    <mergeCell ref="E23:F23"/>
    <mergeCell ref="G23:H23"/>
    <mergeCell ref="I23:J23"/>
    <mergeCell ref="K23:L23"/>
    <mergeCell ref="M23:N23"/>
    <mergeCell ref="M22:N22"/>
    <mergeCell ref="M17:N17"/>
    <mergeCell ref="A18:B18"/>
    <mergeCell ref="C18:H18"/>
    <mergeCell ref="K18:L18"/>
    <mergeCell ref="M18:N18"/>
    <mergeCell ref="K19:L19"/>
    <mergeCell ref="M19:N19"/>
    <mergeCell ref="K20:L20"/>
    <mergeCell ref="M20:N20"/>
    <mergeCell ref="A42:B42"/>
    <mergeCell ref="A43:B43"/>
    <mergeCell ref="M40:N40"/>
    <mergeCell ref="A41:B41"/>
    <mergeCell ref="C41:D41"/>
    <mergeCell ref="E41:F41"/>
    <mergeCell ref="G41:H41"/>
    <mergeCell ref="I41:J41"/>
    <mergeCell ref="K41:L41"/>
    <mergeCell ref="M41:N41"/>
    <mergeCell ref="A40:B40"/>
    <mergeCell ref="C40:D40"/>
    <mergeCell ref="E40:F40"/>
    <mergeCell ref="G40:H40"/>
    <mergeCell ref="I40:J40"/>
    <mergeCell ref="K40:L40"/>
    <mergeCell ref="K38:L38"/>
    <mergeCell ref="M38:N38"/>
    <mergeCell ref="A39:B39"/>
    <mergeCell ref="C39:D39"/>
    <mergeCell ref="E39:F39"/>
    <mergeCell ref="G39:H39"/>
    <mergeCell ref="I39:J39"/>
    <mergeCell ref="K39:L39"/>
    <mergeCell ref="M39:N39"/>
    <mergeCell ref="K35:L35"/>
    <mergeCell ref="M35:N35"/>
    <mergeCell ref="K36:L36"/>
    <mergeCell ref="M36:N36"/>
    <mergeCell ref="K37:L37"/>
    <mergeCell ref="M37:N37"/>
    <mergeCell ref="K33:L33"/>
    <mergeCell ref="M33:N33"/>
    <mergeCell ref="A34:B34"/>
    <mergeCell ref="C34:H34"/>
    <mergeCell ref="K34:L34"/>
    <mergeCell ref="M34:N34"/>
    <mergeCell ref="A9:B9"/>
    <mergeCell ref="A10:B10"/>
    <mergeCell ref="A11:B11"/>
    <mergeCell ref="A33:B33"/>
    <mergeCell ref="C33:H33"/>
    <mergeCell ref="I33:J33"/>
    <mergeCell ref="M7:N7"/>
    <mergeCell ref="A8:B8"/>
    <mergeCell ref="C8:D8"/>
    <mergeCell ref="E8:F8"/>
    <mergeCell ref="G8:H8"/>
    <mergeCell ref="I8:J8"/>
    <mergeCell ref="K8:L8"/>
    <mergeCell ref="M8:N8"/>
    <mergeCell ref="A7:B7"/>
    <mergeCell ref="C7:D7"/>
    <mergeCell ref="E7:F7"/>
    <mergeCell ref="G7:H7"/>
    <mergeCell ref="I7:J7"/>
    <mergeCell ref="K7:L7"/>
    <mergeCell ref="A17:B17"/>
    <mergeCell ref="C17:H17"/>
    <mergeCell ref="I17:J17"/>
    <mergeCell ref="K17:L17"/>
    <mergeCell ref="K6:L6"/>
    <mergeCell ref="K3:L3"/>
    <mergeCell ref="M3:N3"/>
    <mergeCell ref="K4:L4"/>
    <mergeCell ref="M4:N4"/>
    <mergeCell ref="K5:L5"/>
    <mergeCell ref="M5:N5"/>
    <mergeCell ref="M6:N6"/>
    <mergeCell ref="A1:B1"/>
    <mergeCell ref="C1:H1"/>
    <mergeCell ref="I1:J1"/>
    <mergeCell ref="K1:L1"/>
    <mergeCell ref="M1:N1"/>
    <mergeCell ref="A2:B2"/>
    <mergeCell ref="C2:H2"/>
    <mergeCell ref="K2:L2"/>
    <mergeCell ref="M2:N2"/>
  </mergeCells>
  <pageMargins left="0.7" right="0.7" top="0.75" bottom="0.75" header="0.51180555555555551" footer="0.51180555555555551"/>
  <pageSetup scale="73" firstPageNumber="0" fitToHeight="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40</vt:i4>
      </vt:variant>
    </vt:vector>
  </HeadingPairs>
  <TitlesOfParts>
    <vt:vector size="64" baseType="lpstr">
      <vt:lpstr>AM Pool</vt:lpstr>
      <vt:lpstr>PM Pool</vt:lpstr>
      <vt:lpstr>Court Usage</vt:lpstr>
      <vt:lpstr>RS GO</vt:lpstr>
      <vt:lpstr>Ref Pay</vt:lpstr>
      <vt:lpstr>12P</vt:lpstr>
      <vt:lpstr>13P</vt:lpstr>
      <vt:lpstr>14P</vt:lpstr>
      <vt:lpstr>15P</vt:lpstr>
      <vt:lpstr>18P</vt:lpstr>
      <vt:lpstr>12G</vt:lpstr>
      <vt:lpstr>12S</vt:lpstr>
      <vt:lpstr>13G</vt:lpstr>
      <vt:lpstr>13S</vt:lpstr>
      <vt:lpstr>14G</vt:lpstr>
      <vt:lpstr>15G</vt:lpstr>
      <vt:lpstr>15S</vt:lpstr>
      <vt:lpstr>18G</vt:lpstr>
      <vt:lpstr>18S</vt:lpstr>
      <vt:lpstr>Tie Breaker</vt:lpstr>
      <vt:lpstr>Standings</vt:lpstr>
      <vt:lpstr>4</vt:lpstr>
      <vt:lpstr>8</vt:lpstr>
      <vt:lpstr>5</vt:lpstr>
      <vt:lpstr>'5'!___xlnm.Print_Area</vt:lpstr>
      <vt:lpstr>'12G'!__xlnm.Print_Area</vt:lpstr>
      <vt:lpstr>'12P'!__xlnm.Print_Area</vt:lpstr>
      <vt:lpstr>'12S'!__xlnm.Print_Area</vt:lpstr>
      <vt:lpstr>'13G'!__xlnm.Print_Area</vt:lpstr>
      <vt:lpstr>'13P'!__xlnm.Print_Area</vt:lpstr>
      <vt:lpstr>'13S'!__xlnm.Print_Area</vt:lpstr>
      <vt:lpstr>'14G'!__xlnm.Print_Area</vt:lpstr>
      <vt:lpstr>'14P'!__xlnm.Print_Area</vt:lpstr>
      <vt:lpstr>'15G'!__xlnm.Print_Area</vt:lpstr>
      <vt:lpstr>'15S'!__xlnm.Print_Area</vt:lpstr>
      <vt:lpstr>'18G'!__xlnm.Print_Area</vt:lpstr>
      <vt:lpstr>'18P'!__xlnm.Print_Area</vt:lpstr>
      <vt:lpstr>'18S'!__xlnm.Print_Area</vt:lpstr>
      <vt:lpstr>'4'!__xlnm.Print_Area</vt:lpstr>
      <vt:lpstr>'8'!__xlnm.Print_Area</vt:lpstr>
      <vt:lpstr>'AM Pool'!__xlnm.Print_Area</vt:lpstr>
      <vt:lpstr>'Court Usage'!__xlnm.Print_Area</vt:lpstr>
      <vt:lpstr>'PM Pool'!__xlnm.Print_Area</vt:lpstr>
      <vt:lpstr>'12G'!Print_Area</vt:lpstr>
      <vt:lpstr>'12P'!Print_Area</vt:lpstr>
      <vt:lpstr>'12S'!Print_Area</vt:lpstr>
      <vt:lpstr>'13G'!Print_Area</vt:lpstr>
      <vt:lpstr>'13P'!Print_Area</vt:lpstr>
      <vt:lpstr>'13S'!Print_Area</vt:lpstr>
      <vt:lpstr>'14G'!Print_Area</vt:lpstr>
      <vt:lpstr>'14P'!Print_Area</vt:lpstr>
      <vt:lpstr>'15G'!Print_Area</vt:lpstr>
      <vt:lpstr>'15P'!Print_Area</vt:lpstr>
      <vt:lpstr>'15S'!Print_Area</vt:lpstr>
      <vt:lpstr>'18G'!Print_Area</vt:lpstr>
      <vt:lpstr>'18P'!Print_Area</vt:lpstr>
      <vt:lpstr>'18S'!Print_Area</vt:lpstr>
      <vt:lpstr>'4'!Print_Area</vt:lpstr>
      <vt:lpstr>'5'!Print_Area</vt:lpstr>
      <vt:lpstr>'8'!Print_Area</vt:lpstr>
      <vt:lpstr>'AM Pool'!Print_Area</vt:lpstr>
      <vt:lpstr>'Court Usage'!Print_Area</vt:lpstr>
      <vt:lpstr>'PM Pool'!Print_Area</vt:lpstr>
      <vt:lpstr>'RS GO'!Print_Area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Borski, Brian</dc:creator>
  <cp:lastModifiedBy>Borski, Brian</cp:lastModifiedBy>
  <cp:lastPrinted>2021-02-12T23:46:53Z</cp:lastPrinted>
  <dcterms:created xsi:type="dcterms:W3CDTF">2019-04-20T12:59:32Z</dcterms:created>
  <dcterms:modified xsi:type="dcterms:W3CDTF">2021-02-12T23:47:09Z</dcterms:modified>
</cp:coreProperties>
</file>